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8" i="65"/>
  <c r="C39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4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198" i="60" l="1"/>
  <c r="D16" i="62" l="1"/>
  <c r="C16" i="62"/>
  <c r="E9" i="62" s="1"/>
  <c r="C41" i="59"/>
  <c r="E41" i="59" s="1"/>
  <c r="C32" i="59"/>
  <c r="E32" i="59" s="1"/>
  <c r="C10" i="60" l="1"/>
  <c r="C95" i="62" l="1"/>
  <c r="C94" i="62" s="1"/>
  <c r="C209" i="60"/>
  <c r="C208" i="60" s="1"/>
  <c r="C192" i="60"/>
  <c r="C189" i="60"/>
  <c r="C180" i="60"/>
  <c r="C176" i="60"/>
  <c r="C174" i="60"/>
  <c r="C171" i="60"/>
  <c r="C168" i="60"/>
  <c r="C165" i="60"/>
  <c r="C161" i="60"/>
  <c r="C158" i="60"/>
  <c r="C155" i="60"/>
  <c r="C151" i="60"/>
  <c r="C145" i="60"/>
  <c r="C143" i="60"/>
  <c r="C140" i="60"/>
  <c r="C136" i="60"/>
  <c r="C131" i="60"/>
  <c r="C128" i="60"/>
  <c r="C125" i="60"/>
  <c r="C122" i="60"/>
  <c r="C111" i="60"/>
  <c r="C101" i="60"/>
  <c r="C94" i="60"/>
  <c r="C179" i="60" l="1"/>
  <c r="C154" i="60"/>
  <c r="C164" i="60"/>
  <c r="C121" i="60"/>
  <c r="C93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5" i="62"/>
  <c r="C85" i="62"/>
  <c r="D79" i="62"/>
  <c r="C79" i="62"/>
  <c r="D76" i="62"/>
  <c r="C76" i="62"/>
  <c r="D67" i="62"/>
  <c r="C67" i="62"/>
  <c r="C29" i="62"/>
  <c r="C22" i="61"/>
  <c r="C17" i="61"/>
  <c r="C82" i="60"/>
  <c r="C80" i="60"/>
  <c r="C78" i="60"/>
  <c r="C72" i="60"/>
  <c r="C69" i="60"/>
  <c r="C63" i="60"/>
  <c r="C57" i="60"/>
  <c r="C47" i="60"/>
  <c r="C38" i="60"/>
  <c r="C35" i="60"/>
  <c r="C29" i="60"/>
  <c r="C26" i="60"/>
  <c r="C20" i="60"/>
  <c r="E15" i="61" l="1"/>
  <c r="C44" i="62"/>
  <c r="E21" i="62"/>
  <c r="C56" i="60"/>
  <c r="C66" i="62"/>
  <c r="C49" i="62" s="1"/>
  <c r="D66" i="62"/>
  <c r="D49" i="62" s="1"/>
  <c r="D139" i="62" s="1"/>
  <c r="C92" i="60"/>
  <c r="E92" i="60" s="1"/>
  <c r="C68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5" i="60" l="1"/>
  <c r="D201" i="60"/>
  <c r="D197" i="60"/>
  <c r="D193" i="60"/>
  <c r="D185" i="60"/>
  <c r="D181" i="60"/>
  <c r="D177" i="60"/>
  <c r="D173" i="60"/>
  <c r="D169" i="60"/>
  <c r="D157" i="60"/>
  <c r="D153" i="60"/>
  <c r="D149" i="60"/>
  <c r="D141" i="60"/>
  <c r="D137" i="60"/>
  <c r="D133" i="60"/>
  <c r="D129" i="60"/>
  <c r="D117" i="60"/>
  <c r="D113" i="60"/>
  <c r="D109" i="60"/>
  <c r="D105" i="60"/>
  <c r="D97" i="60"/>
  <c r="D203" i="60"/>
  <c r="D187" i="60"/>
  <c r="D163" i="60"/>
  <c r="D135" i="60"/>
  <c r="D127" i="60"/>
  <c r="D119" i="60"/>
  <c r="D103" i="60"/>
  <c r="D95" i="60"/>
  <c r="D206" i="60"/>
  <c r="D190" i="60"/>
  <c r="D182" i="60"/>
  <c r="D170" i="60"/>
  <c r="D162" i="60"/>
  <c r="D146" i="60"/>
  <c r="D138" i="60"/>
  <c r="D130" i="60"/>
  <c r="D114" i="60"/>
  <c r="D110" i="60"/>
  <c r="D102" i="60"/>
  <c r="D204" i="60"/>
  <c r="D200" i="60"/>
  <c r="D196" i="60"/>
  <c r="D188" i="60"/>
  <c r="D184" i="60"/>
  <c r="D172" i="60"/>
  <c r="D160" i="60"/>
  <c r="D156" i="60"/>
  <c r="D152" i="60"/>
  <c r="D148" i="60"/>
  <c r="D144" i="60"/>
  <c r="D132" i="60"/>
  <c r="D124" i="60"/>
  <c r="D120" i="60"/>
  <c r="D116" i="60"/>
  <c r="D112" i="60"/>
  <c r="D108" i="60"/>
  <c r="D104" i="60"/>
  <c r="D100" i="60"/>
  <c r="D96" i="60"/>
  <c r="D207" i="60"/>
  <c r="D199" i="60"/>
  <c r="D195" i="60"/>
  <c r="D191" i="60"/>
  <c r="D183" i="60"/>
  <c r="D175" i="60"/>
  <c r="D167" i="60"/>
  <c r="D159" i="60"/>
  <c r="D147" i="60"/>
  <c r="D139" i="60"/>
  <c r="D123" i="60"/>
  <c r="D115" i="60"/>
  <c r="D107" i="60"/>
  <c r="D99" i="60"/>
  <c r="D210" i="60"/>
  <c r="D202" i="60"/>
  <c r="D194" i="60"/>
  <c r="D186" i="60"/>
  <c r="D178" i="60"/>
  <c r="D166" i="60"/>
  <c r="D150" i="60"/>
  <c r="D142" i="60"/>
  <c r="D134" i="60"/>
  <c r="D126" i="60"/>
  <c r="D118" i="60"/>
  <c r="D106" i="60"/>
  <c r="D98" i="60"/>
  <c r="D198" i="60"/>
  <c r="D143" i="60"/>
  <c r="D189" i="60"/>
  <c r="D161" i="60"/>
  <c r="D136" i="60"/>
  <c r="D155" i="60"/>
  <c r="D111" i="60"/>
  <c r="D174" i="60"/>
  <c r="D151" i="60"/>
  <c r="D94" i="60"/>
  <c r="D168" i="60"/>
  <c r="D101" i="60"/>
  <c r="D158" i="60"/>
  <c r="D131" i="60"/>
  <c r="D192" i="60"/>
  <c r="D165" i="60"/>
  <c r="D125" i="60"/>
  <c r="D180" i="60"/>
  <c r="D128" i="60"/>
  <c r="D171" i="60"/>
  <c r="D145" i="60"/>
  <c r="D122" i="60"/>
  <c r="D176" i="60"/>
  <c r="D140" i="60"/>
  <c r="D209" i="60"/>
  <c r="D179" i="60"/>
  <c r="D154" i="60"/>
  <c r="D121" i="60"/>
  <c r="D93" i="60"/>
  <c r="D164" i="60"/>
  <c r="D208" i="60"/>
  <c r="C9" i="60"/>
  <c r="C8" i="60" s="1"/>
  <c r="E8" i="60" s="1"/>
</calcChain>
</file>

<file path=xl/sharedStrings.xml><?xml version="1.0" encoding="utf-8"?>
<sst xmlns="http://schemas.openxmlformats.org/spreadsheetml/2006/main" count="856" uniqueCount="602">
  <si>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</si>
  <si>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</si>
  <si>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</si>
  <si>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</si>
  <si>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</si>
  <si>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</si>
  <si>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</si>
  <si>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</si>
  <si>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</si>
  <si>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</si>
  <si>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</si>
  <si>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</si>
  <si>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</si>
  <si>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</si>
  <si>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</si>
  <si>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</si>
  <si>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</si>
  <si>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</si>
  <si>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</si>
  <si>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</si>
  <si>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</si>
  <si>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</si>
  <si>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</si>
  <si>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</si>
  <si>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</si>
  <si>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</si>
  <si>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</si>
  <si>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</si>
  <si>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</si>
  <si>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</si>
  <si>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</si>
  <si>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</si>
  <si>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</si>
  <si>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</si>
  <si>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</si>
  <si>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</si>
  <si>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</si>
  <si>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</si>
  <si>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</si>
  <si>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</si>
  <si>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</si>
  <si>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</si>
  <si>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</si>
  <si>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</si>
  <si>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</si>
  <si>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</si>
  <si>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</si>
  <si>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</si>
  <si>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</si>
  <si>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</si>
  <si>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</si>
  <si>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</si>
  <si>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</si>
  <si>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</si>
  <si>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</si>
  <si>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</si>
  <si>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</si>
  <si>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</si>
  <si>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</si>
  <si>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</si>
  <si>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</si>
  <si>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</si>
  <si>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</si>
  <si>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</si>
  <si>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</si>
  <si>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</si>
  <si>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</si>
  <si>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</si>
  <si>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</si>
  <si>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</si>
  <si>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</si>
  <si>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</si>
  <si>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</si>
  <si>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</si>
  <si>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</si>
  <si>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</si>
  <si>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</si>
  <si>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</si>
  <si>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</si>
  <si>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</si>
  <si>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</si>
  <si>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</si>
  <si>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</si>
  <si>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</si>
  <si>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</si>
  <si>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</si>
  <si>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</si>
  <si>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</si>
  <si>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</si>
  <si>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</si>
  <si>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</si>
  <si>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</si>
  <si>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</si>
  <si>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</si>
  <si>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</si>
  <si>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</si>
  <si>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</si>
  <si>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</si>
  <si>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</si>
  <si>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</si>
  <si>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</si>
  <si>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</si>
  <si>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</si>
  <si>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</si>
  <si>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</si>
  <si>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</si>
  <si>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</si>
  <si>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</si>
  <si>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</si>
  <si>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</si>
  <si>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</si>
  <si>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</si>
  <si>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</si>
  <si>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</si>
  <si>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</si>
  <si>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</si>
  <si>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</si>
  <si>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</si>
  <si>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</si>
  <si>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</si>
  <si>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</si>
  <si>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</si>
  <si>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</si>
  <si>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</si>
  <si>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</si>
  <si>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</si>
  <si>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</si>
  <si>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</si>
  <si>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</si>
  <si>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</si>
  <si>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</si>
  <si>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</si>
  <si>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</si>
  <si>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</si>
  <si>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</si>
  <si>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</si>
  <si>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</si>
  <si>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</si>
  <si>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</si>
  <si>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</si>
  <si>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</si>
  <si>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</si>
  <si>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</si>
  <si>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</si>
  <si>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</si>
  <si>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</si>
  <si>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</si>
  <si>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</si>
  <si>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</si>
  <si>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</si>
  <si>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</si>
  <si>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</si>
  <si>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</si>
  <si>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</si>
  <si>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</si>
  <si>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</si>
  <si>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</si>
  <si>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</si>
  <si>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</si>
  <si>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</si>
  <si>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</si>
  <si>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</si>
  <si>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</si>
  <si>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</si>
  <si>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</si>
  <si>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</si>
  <si>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</si>
  <si>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</si>
  <si>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</si>
  <si>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</si>
  <si>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</si>
  <si>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</si>
  <si>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</si>
  <si>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</si>
  <si>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</si>
  <si>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</si>
  <si>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</si>
  <si>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</si>
  <si>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</si>
  <si>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</si>
  <si>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</si>
  <si>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</si>
  <si>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</si>
  <si>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</si>
  <si>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</si>
  <si>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</si>
  <si>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</si>
  <si>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</si>
  <si>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</si>
  <si>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</si>
  <si>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</si>
  <si>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</si>
  <si>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</si>
  <si>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</si>
  <si>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</si>
  <si>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</si>
  <si>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</si>
  <si>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</si>
  <si>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</si>
  <si>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</si>
  <si>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</si>
  <si>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</si>
  <si>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</si>
  <si>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</si>
  <si>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</si>
  <si>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</si>
  <si>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</si>
  <si>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</si>
  <si>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</si>
  <si>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</si>
  <si>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</si>
  <si>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</si>
  <si>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</si>
  <si>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</si>
  <si>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</si>
  <si>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</si>
  <si>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</si>
  <si>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</si>
  <si>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</si>
  <si>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</si>
  <si>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</si>
  <si>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</si>
  <si>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</si>
  <si>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</si>
  <si>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</si>
  <si>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</si>
  <si>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</si>
  <si>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</si>
  <si>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</si>
  <si>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</si>
  <si>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</si>
  <si>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</si>
  <si>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</si>
  <si>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</si>
  <si>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</si>
  <si>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</si>
  <si>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</si>
  <si>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</si>
  <si>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</si>
  <si>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</si>
  <si>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</si>
  <si>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</si>
  <si>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</si>
  <si>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</si>
  <si>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</si>
  <si>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</si>
  <si>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</si>
  <si>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</si>
  <si>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</si>
  <si>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</si>
  <si>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</si>
  <si>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</si>
  <si>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</si>
  <si>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</si>
  <si>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</si>
  <si>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</si>
  <si>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</si>
  <si>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</si>
  <si>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</si>
  <si>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</si>
  <si>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</si>
  <si>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</si>
  <si>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</si>
  <si>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</si>
  <si>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</si>
  <si>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</si>
  <si>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</si>
  <si>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</si>
  <si>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</si>
  <si>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</si>
  <si>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</si>
  <si>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</si>
  <si>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</si>
  <si>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</si>
  <si>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</si>
  <si>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</si>
  <si>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</si>
  <si>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</si>
  <si>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</si>
  <si>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</si>
  <si>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</si>
  <si>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</si>
  <si>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</si>
  <si>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</si>
  <si>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</si>
  <si>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</si>
  <si>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</si>
  <si>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</si>
  <si>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</si>
  <si>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</si>
  <si>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</si>
  <si>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</si>
  <si>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</si>
  <si>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</si>
  <si>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</si>
  <si>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</si>
  <si>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</si>
  <si>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</si>
  <si>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</si>
  <si>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</si>
  <si>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</si>
  <si>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</si>
  <si>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</si>
  <si>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</si>
  <si>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</si>
  <si>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</si>
  <si>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</si>
  <si>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</si>
  <si>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</si>
  <si>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</si>
  <si>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</si>
  <si>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</si>
  <si>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</si>
  <si>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</si>
  <si>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</si>
  <si>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</si>
  <si>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</si>
  <si>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</si>
  <si>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</si>
  <si>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</si>
  <si>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</si>
  <si>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</si>
  <si>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</si>
  <si>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</si>
  <si>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</si>
  <si>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</si>
  <si>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</si>
  <si>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</si>
  <si>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</si>
  <si>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</si>
  <si>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</si>
  <si>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</si>
  <si>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</si>
  <si>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</si>
  <si>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</si>
  <si>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</si>
  <si>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</si>
  <si>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</si>
  <si>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</si>
  <si>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</si>
  <si>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</si>
  <si>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</si>
  <si>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</si>
  <si>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</si>
  <si>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</si>
  <si>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</si>
  <si>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</si>
  <si>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</si>
  <si>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</si>
  <si>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</si>
  <si>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</si>
  <si>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</si>
  <si>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</si>
  <si>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</si>
  <si>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</si>
  <si>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</si>
  <si>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</si>
  <si>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</si>
  <si>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</si>
  <si>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</si>
  <si>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</si>
  <si>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</si>
  <si>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</si>
  <si>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</si>
  <si>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</si>
  <si>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</si>
  <si>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</si>
  <si>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</si>
  <si>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</si>
  <si>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</si>
  <si>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</si>
  <si>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</si>
  <si>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</si>
  <si>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</si>
  <si>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</si>
  <si>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</si>
  <si>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</si>
  <si>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</si>
  <si>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</si>
  <si>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</si>
  <si>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</si>
  <si>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</si>
  <si>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</si>
  <si>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</si>
  <si>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</si>
  <si>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</si>
  <si>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</si>
  <si>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</si>
  <si>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</si>
  <si>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</si>
  <si>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</si>
  <si>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</si>
  <si>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</si>
  <si>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</si>
  <si>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</si>
  <si>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</si>
  <si>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</si>
  <si>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</si>
  <si>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</si>
  <si>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</si>
  <si>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</si>
  <si>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</si>
  <si>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</si>
  <si>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</si>
  <si>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</si>
  <si>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</si>
  <si>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</si>
  <si>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</si>
  <si>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</si>
  <si>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</si>
  <si>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</si>
  <si>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</si>
  <si>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</si>
  <si>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</si>
  <si>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</si>
  <si>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</si>
  <si>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</si>
  <si>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</si>
  <si>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</si>
  <si>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</si>
  <si>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</si>
  <si>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</si>
  <si>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</si>
  <si>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</si>
  <si>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</si>
  <si>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</si>
  <si>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</si>
  <si>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</si>
  <si>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</si>
  <si>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</si>
  <si>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</si>
  <si>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</si>
  <si>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</si>
  <si>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</si>
  <si>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</si>
  <si>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</si>
  <si>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</si>
  <si>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</si>
  <si>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</si>
  <si>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</si>
  <si>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</si>
  <si>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</si>
  <si>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</si>
  <si>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</si>
  <si>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</si>
  <si>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</si>
  <si>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</si>
  <si>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</si>
  <si>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</si>
  <si>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</si>
  <si>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</si>
  <si>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</si>
  <si>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</si>
  <si>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</si>
  <si>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</si>
  <si>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</si>
  <si>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</si>
  <si>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</si>
  <si>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</si>
  <si>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</si>
  <si>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</si>
  <si>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</si>
  <si>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</si>
  <si>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</si>
  <si>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</si>
  <si>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</si>
  <si>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</si>
  <si>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</si>
  <si>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</si>
  <si>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</si>
  <si>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</si>
  <si>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</si>
  <si>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</si>
  <si>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</si>
  <si>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</si>
  <si>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</si>
  <si>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</si>
  <si>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</si>
  <si>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</si>
  <si>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</si>
  <si>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</si>
  <si>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</si>
  <si>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</si>
  <si>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</si>
  <si>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</si>
  <si>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</si>
  <si>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</si>
  <si>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</si>
  <si>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</si>
  <si>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</si>
  <si>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</si>
  <si>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</si>
  <si>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</si>
  <si>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</si>
  <si>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</si>
  <si>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</si>
  <si>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</si>
  <si>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</si>
  <si>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</si>
  <si>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</si>
  <si>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</si>
  <si>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</si>
  <si>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</si>
  <si>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</si>
  <si>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</si>
  <si>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</si>
  <si>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</si>
  <si>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</si>
  <si>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</si>
  <si>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</si>
  <si>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</si>
  <si>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</si>
  <si>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</si>
  <si>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</si>
  <si>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</si>
  <si>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</si>
  <si>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</si>
  <si>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</si>
  <si>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</si>
  <si>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</si>
  <si>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</si>
  <si>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</si>
  <si>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</si>
  <si>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</si>
  <si>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</si>
  <si>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</si>
  <si>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</si>
  <si>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</si>
  <si>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</si>
  <si>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</si>
  <si>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</si>
  <si>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</si>
  <si>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</si>
  <si>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</si>
  <si>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</si>
  <si>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</si>
  <si>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</si>
  <si>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</si>
  <si>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</si>
  <si>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</si>
  <si>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</si>
  <si>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</si>
  <si>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</si>
  <si>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</si>
  <si>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</si>
  <si>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</si>
  <si>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</si>
  <si>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</si>
  <si>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</si>
  <si>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</si>
  <si>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</si>
  <si>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</si>
  <si>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</si>
  <si>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</si>
  <si>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</si>
  <si>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</si>
  <si>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</si>
  <si>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</si>
  <si>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</si>
  <si>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</si>
  <si>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</si>
  <si>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</si>
  <si>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</si>
  <si>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</si>
  <si>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</si>
  <si>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</si>
  <si>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</si>
  <si>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</si>
  <si>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</si>
  <si>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</si>
  <si>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</si>
  <si>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</si>
  <si>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</si>
  <si>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</si>
  <si>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</si>
  <si>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</si>
  <si>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</si>
  <si>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</si>
  <si>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</si>
  <si>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</si>
  <si>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</si>
  <si>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</si>
  <si>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</si>
  <si>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</si>
  <si>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</si>
  <si>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</si>
  <si>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</si>
  <si>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</si>
  <si>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</si>
  <si>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</si>
  <si>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</si>
  <si>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</si>
  <si>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</si>
  <si>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SALAMANCA, GUANAJUATO.</t>
  </si>
  <si>
    <t>Del 1 de Enero al 31 de Diciembre de 2025</t>
  </si>
  <si>
    <t>___________________________________                          ___________________________________</t>
  </si>
  <si>
    <t xml:space="preserve">                  Tesorero Municipal                                                            Presidente Municipal</t>
  </si>
  <si>
    <t xml:space="preserve">               _____________________________________</t>
  </si>
  <si>
    <t xml:space="preserve">                            Lic. Missael Solís Jiménez</t>
  </si>
  <si>
    <t xml:space="preserve">           Vocal de la Comisión de Hacienda, Patrimonio </t>
  </si>
  <si>
    <t xml:space="preserve">                                   y Cuenta Publica</t>
  </si>
  <si>
    <t xml:space="preserve">          C.P. Pedro Rojas Buenrrostro                                   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</si>
</sst>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7"/>
      <color rgb="FF000000"/>
      <name val="Arial"/>
      <family val="2"/>
    </font>
    <font>
      <u/>
      <sz val="9"/>
      <color theme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9" fontId="2" fillId="0" borderId="0" xfId="14" applyFont="1"/>
    <xf numFmtId="0" fontId="5" fillId="0" borderId="0" xfId="0" applyFont="1" applyAlignment="1">
      <alignment horizont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0" fontId="8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16" fillId="3" borderId="0" xfId="9" applyFont="1" applyFill="1" applyAlignment="1">
      <alignment horizontal="center" vertical="center"/>
    </xf>
    <xf numFmtId="0" fontId="16" fillId="3" borderId="0" xfId="9" applyFont="1" applyFill="1" applyAlignment="1">
      <alignment vertical="center"/>
    </xf>
    <xf numFmtId="0" fontId="16" fillId="3" borderId="0" xfId="9" applyFont="1" applyFill="1" applyAlignment="1">
      <alignment horizontal="right" vertical="center"/>
    </xf>
    <xf numFmtId="0" fontId="17" fillId="3" borderId="0" xfId="9" applyFont="1" applyFill="1" applyAlignment="1">
      <alignment horizontal="left" vertical="center"/>
    </xf>
    <xf numFmtId="0" fontId="18" fillId="0" borderId="0" xfId="9" applyFont="1"/>
    <xf numFmtId="0" fontId="16" fillId="3" borderId="0" xfId="9" applyFont="1" applyFill="1" applyAlignment="1">
      <alignment horizontal="center"/>
    </xf>
    <xf numFmtId="0" fontId="16" fillId="3" borderId="0" xfId="9" applyFont="1" applyFill="1"/>
    <xf numFmtId="0" fontId="19" fillId="3" borderId="0" xfId="9" applyFont="1" applyFill="1"/>
    <xf numFmtId="0" fontId="19" fillId="4" borderId="0" xfId="9" applyFont="1" applyFill="1" applyAlignment="1">
      <alignment horizontal="center" vertical="center"/>
    </xf>
    <xf numFmtId="0" fontId="19" fillId="4" borderId="0" xfId="9" applyFont="1" applyFill="1"/>
    <xf numFmtId="0" fontId="20" fillId="5" borderId="0" xfId="9" applyFont="1" applyFill="1"/>
    <xf numFmtId="0" fontId="16" fillId="0" borderId="0" xfId="9" applyFont="1" applyAlignment="1">
      <alignment horizontal="center"/>
    </xf>
    <xf numFmtId="0" fontId="16" fillId="0" borderId="0" xfId="9" applyFont="1"/>
    <xf numFmtId="3" fontId="18" fillId="0" borderId="0" xfId="9" applyNumberFormat="1" applyFont="1"/>
    <xf numFmtId="4" fontId="18" fillId="0" borderId="0" xfId="9" applyNumberFormat="1" applyFont="1"/>
    <xf numFmtId="0" fontId="21" fillId="7" borderId="1" xfId="13" applyFont="1" applyFill="1" applyBorder="1" applyAlignment="1">
      <alignment horizontal="center" vertical="center"/>
    </xf>
    <xf numFmtId="0" fontId="16" fillId="7" borderId="2" xfId="13" applyFont="1" applyFill="1" applyBorder="1" applyAlignment="1">
      <alignment horizontal="center" vertical="center"/>
    </xf>
    <xf numFmtId="0" fontId="17" fillId="7" borderId="1" xfId="9" applyFont="1" applyFill="1" applyBorder="1" applyAlignment="1">
      <alignment horizontal="center" vertical="center"/>
    </xf>
    <xf numFmtId="0" fontId="22" fillId="0" borderId="1" xfId="13" applyFont="1" applyBorder="1" applyAlignment="1">
      <alignment horizontal="left" vertical="center" indent="1"/>
    </xf>
    <xf numFmtId="0" fontId="22" fillId="0" borderId="11" xfId="13" applyFont="1" applyBorder="1" applyAlignment="1">
      <alignment horizontal="left" vertical="center" indent="1"/>
    </xf>
    <xf numFmtId="4" fontId="18" fillId="0" borderId="11" xfId="13" applyNumberFormat="1" applyFont="1" applyBorder="1" applyAlignment="1">
      <alignment horizontal="right" vertical="center" wrapText="1" indent="1"/>
    </xf>
    <xf numFmtId="0" fontId="18" fillId="0" borderId="0" xfId="13" applyFont="1" applyAlignment="1">
      <alignment horizontal="left" vertical="center"/>
    </xf>
    <xf numFmtId="4" fontId="18" fillId="0" borderId="0" xfId="13" applyNumberFormat="1" applyFont="1" applyAlignment="1">
      <alignment horizontal="right" vertical="center" indent="1"/>
    </xf>
    <xf numFmtId="0" fontId="16" fillId="7" borderId="14" xfId="13" applyFont="1" applyFill="1" applyBorder="1" applyAlignment="1">
      <alignment horizontal="center" vertical="center"/>
    </xf>
    <xf numFmtId="0" fontId="18" fillId="0" borderId="0" xfId="8" applyFont="1"/>
    <xf numFmtId="4" fontId="18" fillId="0" borderId="1" xfId="13" applyNumberFormat="1" applyFont="1" applyBorder="1" applyAlignment="1">
      <alignment horizontal="right" vertical="center" wrapText="1" indent="1"/>
    </xf>
    <xf numFmtId="4" fontId="18" fillId="0" borderId="12" xfId="13" applyNumberFormat="1" applyFont="1" applyBorder="1" applyAlignment="1">
      <alignment horizontal="right" vertical="center" wrapText="1" indent="1"/>
    </xf>
    <xf numFmtId="0" fontId="17" fillId="7" borderId="14" xfId="13" applyFont="1" applyFill="1" applyBorder="1" applyAlignment="1" applyProtection="1">
      <alignment horizontal="center" vertical="center" wrapText="1"/>
      <protection locked="0"/>
    </xf>
    <xf numFmtId="0" fontId="17" fillId="7" borderId="11" xfId="13" applyFont="1" applyFill="1" applyBorder="1" applyAlignment="1" applyProtection="1">
      <alignment horizontal="center" vertical="center" wrapText="1"/>
      <protection locked="0"/>
    </xf>
    <xf numFmtId="0" fontId="17" fillId="7" borderId="16" xfId="13" applyFont="1" applyFill="1" applyBorder="1" applyAlignment="1" applyProtection="1">
      <alignment horizontal="center" vertical="center" wrapText="1"/>
      <protection locked="0"/>
    </xf>
    <xf numFmtId="0" fontId="17" fillId="7" borderId="10" xfId="13" applyFont="1" applyFill="1" applyBorder="1" applyAlignment="1" applyProtection="1">
      <alignment horizontal="center" vertical="center" wrapText="1"/>
      <protection locked="0"/>
    </xf>
    <xf numFmtId="0" fontId="17" fillId="7" borderId="0" xfId="13" applyFont="1" applyFill="1" applyAlignment="1" applyProtection="1">
      <alignment horizontal="center" vertical="center" wrapText="1"/>
      <protection locked="0"/>
    </xf>
    <xf numFmtId="0" fontId="17" fillId="7" borderId="17" xfId="13" applyFont="1" applyFill="1" applyBorder="1" applyAlignment="1" applyProtection="1">
      <alignment horizontal="center" vertical="center" wrapText="1"/>
      <protection locked="0"/>
    </xf>
    <xf numFmtId="0" fontId="21" fillId="7" borderId="13" xfId="13" applyFont="1" applyFill="1" applyBorder="1" applyAlignment="1">
      <alignment horizontal="center" vertical="center"/>
    </xf>
    <xf numFmtId="0" fontId="21" fillId="7" borderId="15" xfId="13" applyFont="1" applyFill="1" applyBorder="1" applyAlignment="1">
      <alignment horizontal="center" vertical="center"/>
    </xf>
    <xf numFmtId="0" fontId="21" fillId="7" borderId="18" xfId="13" applyFont="1" applyFill="1" applyBorder="1" applyAlignment="1">
      <alignment horizontal="center" vertical="center"/>
    </xf>
    <xf numFmtId="0" fontId="21" fillId="7" borderId="2" xfId="13" applyFont="1" applyFill="1" applyBorder="1" applyAlignment="1">
      <alignment horizontal="center" vertical="center"/>
    </xf>
    <xf numFmtId="0" fontId="21" fillId="7" borderId="12" xfId="13" applyFont="1" applyFill="1" applyBorder="1" applyAlignment="1">
      <alignment horizontal="center" vertical="center"/>
    </xf>
    <xf numFmtId="0" fontId="16" fillId="7" borderId="1" xfId="13" applyFont="1" applyFill="1" applyBorder="1" applyAlignment="1">
      <alignment horizontal="center" vertical="center" wrapText="1"/>
    </xf>
    <xf numFmtId="0" fontId="16" fillId="7" borderId="13" xfId="13" applyFont="1" applyFill="1" applyBorder="1" applyAlignment="1">
      <alignment vertical="center"/>
    </xf>
    <xf numFmtId="0" fontId="16" fillId="7" borderId="2" xfId="13" applyFont="1" applyFill="1" applyBorder="1" applyAlignment="1">
      <alignment vertical="center"/>
    </xf>
    <xf numFmtId="4" fontId="16" fillId="7" borderId="1" xfId="13" applyNumberFormat="1" applyFont="1" applyFill="1" applyBorder="1" applyAlignment="1">
      <alignment horizontal="right" vertical="center"/>
    </xf>
    <xf numFmtId="0" fontId="23" fillId="0" borderId="9" xfId="13" applyFont="1" applyBorder="1"/>
    <xf numFmtId="0" fontId="16" fillId="0" borderId="9" xfId="13" applyFont="1" applyBorder="1" applyAlignment="1">
      <alignment vertical="center"/>
    </xf>
    <xf numFmtId="4" fontId="16" fillId="0" borderId="9" xfId="13" applyNumberFormat="1" applyFont="1" applyBorder="1" applyAlignment="1">
      <alignment horizontal="right" vertical="center"/>
    </xf>
    <xf numFmtId="0" fontId="16" fillId="0" borderId="2" xfId="13" applyFont="1" applyBorder="1" applyAlignment="1">
      <alignment vertical="center"/>
    </xf>
    <xf numFmtId="0" fontId="16" fillId="0" borderId="12" xfId="13" applyFont="1" applyBorder="1" applyAlignment="1">
      <alignment vertical="center"/>
    </xf>
    <xf numFmtId="4" fontId="16" fillId="0" borderId="1" xfId="13" applyNumberFormat="1" applyFont="1" applyBorder="1" applyAlignment="1">
      <alignment horizontal="right" vertical="center" wrapText="1" indent="1"/>
    </xf>
    <xf numFmtId="49" fontId="22" fillId="0" borderId="2" xfId="13" applyNumberFormat="1" applyFont="1" applyBorder="1" applyAlignment="1">
      <alignment vertical="center"/>
    </xf>
    <xf numFmtId="0" fontId="22" fillId="0" borderId="12" xfId="13" applyFont="1" applyBorder="1" applyAlignment="1">
      <alignment horizontal="left" vertical="center" indent="1"/>
    </xf>
    <xf numFmtId="4" fontId="22" fillId="0" borderId="1" xfId="13" applyNumberFormat="1" applyFont="1" applyBorder="1" applyAlignment="1">
      <alignment horizontal="right" vertical="center" wrapText="1" indent="1"/>
    </xf>
    <xf numFmtId="49" fontId="22" fillId="0" borderId="2" xfId="13" applyNumberFormat="1" applyFont="1" applyBorder="1"/>
    <xf numFmtId="0" fontId="22" fillId="0" borderId="12" xfId="13" applyFont="1" applyBorder="1" applyAlignment="1">
      <alignment horizontal="left" vertical="center" wrapText="1" indent="1"/>
    </xf>
    <xf numFmtId="0" fontId="22" fillId="0" borderId="9" xfId="13" applyFont="1" applyBorder="1"/>
    <xf numFmtId="0" fontId="22" fillId="0" borderId="9" xfId="13" applyFont="1" applyBorder="1" applyAlignment="1">
      <alignment vertical="center"/>
    </xf>
    <xf numFmtId="4" fontId="22" fillId="0" borderId="9" xfId="13" applyNumberFormat="1" applyFont="1" applyBorder="1" applyAlignment="1">
      <alignment horizontal="right" vertical="center"/>
    </xf>
    <xf numFmtId="0" fontId="17" fillId="0" borderId="2" xfId="13" applyFont="1" applyBorder="1" applyAlignment="1">
      <alignment vertical="center"/>
    </xf>
    <xf numFmtId="0" fontId="17" fillId="0" borderId="12" xfId="13" applyFont="1" applyBorder="1" applyAlignment="1">
      <alignment vertical="center"/>
    </xf>
    <xf numFmtId="4" fontId="17" fillId="0" borderId="1" xfId="13" applyNumberFormat="1" applyFont="1" applyBorder="1" applyAlignment="1">
      <alignment horizontal="right" vertical="center" wrapText="1" indent="1"/>
    </xf>
    <xf numFmtId="4" fontId="22" fillId="0" borderId="1" xfId="13" applyNumberFormat="1" applyFont="1" applyBorder="1" applyAlignment="1">
      <alignment horizontal="right" vertical="center" indent="1"/>
    </xf>
    <xf numFmtId="0" fontId="18" fillId="0" borderId="9" xfId="13" applyFont="1" applyBorder="1" applyAlignment="1">
      <alignment vertical="center"/>
    </xf>
    <xf numFmtId="4" fontId="18" fillId="0" borderId="9" xfId="13" applyNumberFormat="1" applyFont="1" applyBorder="1" applyAlignment="1">
      <alignment horizontal="right" vertical="center"/>
    </xf>
    <xf numFmtId="0" fontId="16" fillId="2" borderId="2" xfId="13" applyFont="1" applyFill="1" applyBorder="1" applyAlignment="1">
      <alignment vertical="center"/>
    </xf>
    <xf numFmtId="4" fontId="16" fillId="7" borderId="1" xfId="13" applyNumberFormat="1" applyFont="1" applyFill="1" applyBorder="1" applyAlignment="1">
      <alignment horizontal="right" vertical="center" wrapText="1" indent="1"/>
    </xf>
    <xf numFmtId="0" fontId="24" fillId="0" borderId="0" xfId="10" applyFont="1"/>
    <xf numFmtId="0" fontId="21" fillId="7" borderId="14" xfId="13" applyFont="1" applyFill="1" applyBorder="1" applyAlignment="1">
      <alignment horizontal="center" vertical="center"/>
    </xf>
    <xf numFmtId="0" fontId="21" fillId="7" borderId="11" xfId="13" applyFont="1" applyFill="1" applyBorder="1" applyAlignment="1">
      <alignment horizontal="center" vertical="center"/>
    </xf>
    <xf numFmtId="0" fontId="21" fillId="7" borderId="16" xfId="13" applyFont="1" applyFill="1" applyBorder="1" applyAlignment="1">
      <alignment horizontal="center" vertical="center"/>
    </xf>
    <xf numFmtId="0" fontId="21" fillId="7" borderId="10" xfId="13" applyFont="1" applyFill="1" applyBorder="1" applyAlignment="1">
      <alignment horizontal="center" vertical="center"/>
    </xf>
    <xf numFmtId="0" fontId="21" fillId="7" borderId="0" xfId="13" applyFont="1" applyFill="1" applyAlignment="1">
      <alignment horizontal="center" vertical="center"/>
    </xf>
    <xf numFmtId="0" fontId="21" fillId="7" borderId="17" xfId="13" applyFont="1" applyFill="1" applyBorder="1" applyAlignment="1">
      <alignment horizontal="center" vertical="center"/>
    </xf>
    <xf numFmtId="0" fontId="16" fillId="7" borderId="2" xfId="13" applyFont="1" applyFill="1" applyBorder="1" applyAlignment="1">
      <alignment horizontal="center" vertical="center"/>
    </xf>
    <xf numFmtId="0" fontId="16" fillId="7" borderId="12" xfId="13" applyFont="1" applyFill="1" applyBorder="1" applyAlignment="1">
      <alignment horizontal="center" vertical="center"/>
    </xf>
    <xf numFmtId="0" fontId="23" fillId="0" borderId="0" xfId="13" applyFont="1"/>
    <xf numFmtId="0" fontId="22" fillId="0" borderId="2" xfId="13" applyFont="1" applyBorder="1" applyAlignment="1">
      <alignment vertical="center"/>
    </xf>
    <xf numFmtId="0" fontId="22" fillId="0" borderId="9" xfId="13" applyFont="1" applyBorder="1" applyAlignment="1">
      <alignment horizontal="left" vertical="center" indent="1"/>
    </xf>
    <xf numFmtId="0" fontId="23" fillId="0" borderId="2" xfId="13" applyFont="1" applyBorder="1"/>
    <xf numFmtId="0" fontId="18" fillId="0" borderId="12" xfId="13" applyFont="1" applyBorder="1" applyAlignment="1">
      <alignment horizontal="left" vertical="center" wrapText="1" indent="1"/>
    </xf>
    <xf numFmtId="0" fontId="18" fillId="0" borderId="2" xfId="13" applyFont="1" applyBorder="1" applyAlignment="1">
      <alignment horizontal="left" vertical="center"/>
    </xf>
    <xf numFmtId="0" fontId="18" fillId="0" borderId="9" xfId="13" applyFont="1" applyBorder="1" applyAlignment="1">
      <alignment horizontal="left" vertical="center" indent="1"/>
    </xf>
    <xf numFmtId="0" fontId="18" fillId="0" borderId="9" xfId="13" applyFont="1" applyBorder="1" applyAlignment="1">
      <alignment horizontal="left" vertical="center" wrapText="1"/>
    </xf>
    <xf numFmtId="4" fontId="18" fillId="0" borderId="9" xfId="13" applyNumberFormat="1" applyFont="1" applyBorder="1" applyAlignment="1">
      <alignment horizontal="right" vertical="center" wrapText="1" indent="1"/>
    </xf>
    <xf numFmtId="0" fontId="22" fillId="0" borderId="2" xfId="13" applyFont="1" applyBorder="1" applyAlignment="1">
      <alignment horizontal="left" vertical="center"/>
    </xf>
    <xf numFmtId="0" fontId="22" fillId="0" borderId="2" xfId="13" applyFont="1" applyBorder="1" applyAlignment="1">
      <alignment horizontal="left"/>
    </xf>
    <xf numFmtId="4" fontId="18" fillId="0" borderId="1" xfId="13" applyNumberFormat="1" applyFont="1" applyBorder="1" applyAlignment="1">
      <alignment horizontal="right" vertical="center" indent="1"/>
    </xf>
    <xf numFmtId="0" fontId="18" fillId="0" borderId="9" xfId="13" applyFont="1" applyBorder="1" applyAlignment="1">
      <alignment horizontal="left" vertical="center"/>
    </xf>
    <xf numFmtId="4" fontId="18" fillId="0" borderId="11" xfId="13" applyNumberFormat="1" applyFont="1" applyBorder="1" applyAlignment="1">
      <alignment horizontal="right" vertical="center" indent="1"/>
    </xf>
    <xf numFmtId="0" fontId="16" fillId="7" borderId="1" xfId="13" applyFont="1" applyFill="1" applyBorder="1" applyAlignment="1">
      <alignment vertical="center"/>
    </xf>
    <xf numFmtId="0" fontId="25" fillId="0" borderId="0" xfId="10" applyFont="1"/>
    <xf numFmtId="4" fontId="8" fillId="0" borderId="0" xfId="9" applyNumberFormat="1" applyFont="1"/>
    <xf numFmtId="4" fontId="14" fillId="0" borderId="0" xfId="0" applyNumberFormat="1" applyFont="1"/>
    <xf numFmtId="4" fontId="15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0" fontId="18" fillId="0" borderId="0" xfId="9" applyFont="1" applyAlignment="1">
      <alignment horizontal="center"/>
    </xf>
    <xf numFmtId="4" fontId="19" fillId="4" borderId="0" xfId="9" applyNumberFormat="1" applyFont="1" applyFill="1"/>
    <xf numFmtId="0" fontId="26" fillId="0" borderId="0" xfId="9" applyFont="1"/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vertical="center"/>
    </xf>
    <xf numFmtId="0" fontId="16" fillId="3" borderId="0" xfId="8" applyFont="1" applyFill="1" applyAlignment="1">
      <alignment horizontal="right" vertical="center"/>
    </xf>
    <xf numFmtId="0" fontId="17" fillId="3" borderId="0" xfId="8" applyFont="1" applyFill="1" applyAlignment="1">
      <alignment horizontal="left" vertical="center"/>
    </xf>
    <xf numFmtId="0" fontId="18" fillId="0" borderId="0" xfId="8" applyFont="1" applyAlignment="1">
      <alignment vertical="center"/>
    </xf>
    <xf numFmtId="0" fontId="19" fillId="4" borderId="0" xfId="8" applyFont="1" applyFill="1" applyAlignment="1">
      <alignment horizontal="center" vertical="center"/>
    </xf>
    <xf numFmtId="0" fontId="19" fillId="4" borderId="0" xfId="8" applyFont="1" applyFill="1"/>
    <xf numFmtId="0" fontId="20" fillId="5" borderId="0" xfId="8" applyFont="1" applyFill="1"/>
    <xf numFmtId="0" fontId="18" fillId="0" borderId="0" xfId="8" applyFont="1" applyAlignment="1">
      <alignment horizontal="center"/>
    </xf>
    <xf numFmtId="3" fontId="18" fillId="0" borderId="0" xfId="8" applyNumberFormat="1" applyFont="1"/>
    <xf numFmtId="0" fontId="20" fillId="6" borderId="0" xfId="8" applyFont="1" applyFill="1"/>
    <xf numFmtId="0" fontId="19" fillId="8" borderId="0" xfId="0" applyFont="1" applyFill="1"/>
    <xf numFmtId="0" fontId="20" fillId="9" borderId="0" xfId="0" applyFont="1" applyFill="1"/>
    <xf numFmtId="0" fontId="20" fillId="10" borderId="0" xfId="0" applyFont="1" applyFill="1"/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/>
    <xf numFmtId="4" fontId="18" fillId="0" borderId="0" xfId="8" applyNumberFormat="1" applyFont="1"/>
    <xf numFmtId="4" fontId="18" fillId="2" borderId="0" xfId="8" applyNumberFormat="1" applyFont="1" applyFill="1"/>
    <xf numFmtId="4" fontId="18" fillId="0" borderId="0" xfId="0" applyNumberFormat="1" applyFont="1"/>
    <xf numFmtId="4" fontId="1" fillId="0" borderId="0" xfId="12" applyNumberFormat="1" applyFont="1"/>
    <xf numFmtId="4" fontId="2" fillId="0" borderId="0" xfId="12" applyNumberFormat="1" applyFont="1"/>
    <xf numFmtId="0" fontId="19" fillId="3" borderId="14" xfId="8" applyFont="1" applyFill="1" applyBorder="1" applyAlignment="1">
      <alignment horizontal="center" vertical="center"/>
    </xf>
    <xf numFmtId="0" fontId="19" fillId="3" borderId="11" xfId="8" applyFont="1" applyFill="1" applyBorder="1" applyAlignment="1">
      <alignment horizontal="center" vertical="center"/>
    </xf>
    <xf numFmtId="0" fontId="16" fillId="3" borderId="11" xfId="8" applyFont="1" applyFill="1" applyBorder="1" applyAlignment="1">
      <alignment horizontal="right" vertical="center"/>
    </xf>
    <xf numFmtId="0" fontId="19" fillId="3" borderId="16" xfId="8" applyFont="1" applyFill="1" applyBorder="1" applyAlignment="1">
      <alignment horizontal="left" vertical="center"/>
    </xf>
    <xf numFmtId="0" fontId="16" fillId="3" borderId="10" xfId="8" applyFont="1" applyFill="1" applyBorder="1" applyAlignment="1">
      <alignment horizontal="center" vertical="center"/>
    </xf>
    <xf numFmtId="0" fontId="16" fillId="3" borderId="0" xfId="8" applyFont="1" applyFill="1" applyAlignment="1">
      <alignment horizontal="center" vertical="center"/>
    </xf>
    <xf numFmtId="0" fontId="19" fillId="3" borderId="17" xfId="8" applyFont="1" applyFill="1" applyBorder="1" applyAlignment="1">
      <alignment vertical="center"/>
    </xf>
    <xf numFmtId="0" fontId="19" fillId="3" borderId="10" xfId="8" applyFont="1" applyFill="1" applyBorder="1" applyAlignment="1">
      <alignment horizontal="center" vertical="center"/>
    </xf>
    <xf numFmtId="0" fontId="19" fillId="3" borderId="0" xfId="8" applyFont="1" applyFill="1" applyAlignment="1">
      <alignment horizontal="center" vertical="center"/>
    </xf>
    <xf numFmtId="0" fontId="19" fillId="3" borderId="17" xfId="8" applyFont="1" applyFill="1" applyBorder="1" applyAlignment="1">
      <alignment horizontal="left" vertical="center"/>
    </xf>
    <xf numFmtId="0" fontId="19" fillId="3" borderId="13" xfId="8" applyFont="1" applyFill="1" applyBorder="1" applyAlignment="1">
      <alignment horizontal="center" vertical="center"/>
    </xf>
    <xf numFmtId="0" fontId="19" fillId="3" borderId="15" xfId="8" applyFont="1" applyFill="1" applyBorder="1" applyAlignment="1">
      <alignment horizontal="center" vertical="center"/>
    </xf>
    <xf numFmtId="0" fontId="19" fillId="3" borderId="18" xfId="8" applyFont="1" applyFill="1" applyBorder="1" applyAlignment="1">
      <alignment horizontal="center" vertical="center"/>
    </xf>
    <xf numFmtId="0" fontId="17" fillId="2" borderId="20" xfId="0" applyFont="1" applyFill="1" applyBorder="1" applyAlignment="1" applyProtection="1">
      <alignment horizontal="center" vertical="center" wrapText="1"/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22" fillId="0" borderId="7" xfId="0" applyFont="1" applyBorder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left" indent="1"/>
      <protection locked="0"/>
    </xf>
    <xf numFmtId="0" fontId="27" fillId="0" borderId="4" xfId="11" applyFont="1" applyFill="1" applyBorder="1" applyAlignment="1" applyProtection="1">
      <alignment horizontal="center"/>
      <protection locked="0"/>
    </xf>
    <xf numFmtId="0" fontId="27" fillId="0" borderId="8" xfId="11" applyFont="1" applyFill="1" applyBorder="1" applyProtection="1">
      <protection locked="0"/>
    </xf>
    <xf numFmtId="0" fontId="22" fillId="0" borderId="8" xfId="0" applyFont="1" applyBorder="1" applyProtection="1"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Protection="1">
      <protection locked="0"/>
    </xf>
    <xf numFmtId="0" fontId="28" fillId="0" borderId="0" xfId="0" applyFont="1" applyProtection="1"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D58"/>
  <sheetViews>
    <sheetView tabSelected="1" zoomScaleNormal="100" zoomScaleSheetLayoutView="100" workbookViewId="0">
      <pane ySplit="5" topLeftCell="A18" activePane="bottomLeft" state="frozen"/>
      <selection activeCell="A14" sqref="A14:B14"/>
      <selection pane="bottomLeft" activeCell="I2" sqref="I2"/>
    </sheetView>
  </sheetViews>
  <sheetFormatPr baseColWidth="10" defaultColWidth="12.85546875" defaultRowHeight="11.25" x14ac:dyDescent="0.2"/>
  <cols>
    <col min="1" max="1" width="10.28515625" style="1" customWidth="1"/>
    <col min="2" max="2" width="74.85546875" style="1" customWidth="1"/>
    <col min="3" max="3" width="10.85546875" style="1" customWidth="1"/>
    <col min="4" max="4" width="9.42578125" style="1" customWidth="1"/>
    <col min="5" max="16384" width="12.85546875" style="1"/>
  </cols>
  <sheetData>
    <row r="1" spans="1:4" ht="16.350000000000001" customHeight="1" x14ac:dyDescent="0.2">
      <c r="A1" s="197" t="s">
        <v>593</v>
      </c>
      <c r="B1" s="198"/>
      <c r="C1" s="199" t="s">
        <v>493</v>
      </c>
      <c r="D1" s="200">
        <v>2025</v>
      </c>
    </row>
    <row r="2" spans="1:4" ht="16.350000000000001" customHeight="1" x14ac:dyDescent="0.2">
      <c r="A2" s="201" t="s">
        <v>492</v>
      </c>
      <c r="B2" s="202"/>
      <c r="C2" s="177" t="s">
        <v>494</v>
      </c>
      <c r="D2" s="203" t="s">
        <v>499</v>
      </c>
    </row>
    <row r="3" spans="1:4" ht="16.350000000000001" customHeight="1" x14ac:dyDescent="0.2">
      <c r="A3" s="204" t="s">
        <v>594</v>
      </c>
      <c r="B3" s="205"/>
      <c r="C3" s="177" t="s">
        <v>495</v>
      </c>
      <c r="D3" s="206">
        <v>4</v>
      </c>
    </row>
    <row r="4" spans="1:4" ht="16.350000000000001" customHeight="1" x14ac:dyDescent="0.2">
      <c r="A4" s="207" t="s">
        <v>514</v>
      </c>
      <c r="B4" s="208"/>
      <c r="C4" s="208"/>
      <c r="D4" s="209"/>
    </row>
    <row r="5" spans="1:4" ht="15" customHeight="1" x14ac:dyDescent="0.2">
      <c r="A5" s="210" t="s">
        <v>29</v>
      </c>
      <c r="B5" s="211" t="s">
        <v>30</v>
      </c>
      <c r="C5" s="212"/>
      <c r="D5" s="212"/>
    </row>
    <row r="6" spans="1:4" ht="12" x14ac:dyDescent="0.2">
      <c r="A6" s="213"/>
      <c r="B6" s="214"/>
      <c r="C6" s="212"/>
      <c r="D6" s="212"/>
    </row>
    <row r="7" spans="1:4" ht="12" x14ac:dyDescent="0.2">
      <c r="A7" s="215"/>
      <c r="B7" s="216" t="s">
        <v>33</v>
      </c>
      <c r="C7" s="212"/>
      <c r="D7" s="212"/>
    </row>
    <row r="8" spans="1:4" ht="12" x14ac:dyDescent="0.2">
      <c r="A8" s="215"/>
      <c r="B8" s="216"/>
      <c r="C8" s="212"/>
      <c r="D8" s="212"/>
    </row>
    <row r="9" spans="1:4" ht="12" x14ac:dyDescent="0.2">
      <c r="A9" s="215"/>
      <c r="B9" s="217" t="s">
        <v>0</v>
      </c>
      <c r="C9" s="212"/>
      <c r="D9" s="212"/>
    </row>
    <row r="10" spans="1:4" ht="12" x14ac:dyDescent="0.2">
      <c r="A10" s="218" t="s">
        <v>478</v>
      </c>
      <c r="B10" s="219" t="s">
        <v>549</v>
      </c>
      <c r="C10" s="212"/>
      <c r="D10" s="212"/>
    </row>
    <row r="11" spans="1:4" ht="12" x14ac:dyDescent="0.2">
      <c r="A11" s="218" t="s">
        <v>479</v>
      </c>
      <c r="B11" s="219" t="s">
        <v>275</v>
      </c>
      <c r="C11" s="212"/>
      <c r="D11" s="212"/>
    </row>
    <row r="12" spans="1:4" ht="12" x14ac:dyDescent="0.2">
      <c r="A12" s="218" t="s">
        <v>1</v>
      </c>
      <c r="B12" s="219" t="s">
        <v>2</v>
      </c>
      <c r="C12" s="212"/>
      <c r="D12" s="212"/>
    </row>
    <row r="13" spans="1:4" ht="12" x14ac:dyDescent="0.2">
      <c r="A13" s="218" t="s">
        <v>3</v>
      </c>
      <c r="B13" s="219" t="s">
        <v>4</v>
      </c>
      <c r="C13" s="212"/>
      <c r="D13" s="212"/>
    </row>
    <row r="14" spans="1:4" ht="12" x14ac:dyDescent="0.2">
      <c r="A14" s="218" t="s">
        <v>5</v>
      </c>
      <c r="B14" s="219" t="s">
        <v>6</v>
      </c>
      <c r="C14" s="212"/>
      <c r="D14" s="212"/>
    </row>
    <row r="15" spans="1:4" ht="12" x14ac:dyDescent="0.2">
      <c r="A15" s="218" t="s">
        <v>82</v>
      </c>
      <c r="B15" s="219" t="s">
        <v>487</v>
      </c>
      <c r="C15" s="212"/>
      <c r="D15" s="212"/>
    </row>
    <row r="16" spans="1:4" ht="12" x14ac:dyDescent="0.2">
      <c r="A16" s="218" t="s">
        <v>7</v>
      </c>
      <c r="B16" s="219" t="s">
        <v>488</v>
      </c>
      <c r="C16" s="212"/>
      <c r="D16" s="212"/>
    </row>
    <row r="17" spans="1:4" ht="12" x14ac:dyDescent="0.2">
      <c r="A17" s="218" t="s">
        <v>8</v>
      </c>
      <c r="B17" s="219" t="s">
        <v>81</v>
      </c>
      <c r="C17" s="212"/>
      <c r="D17" s="212"/>
    </row>
    <row r="18" spans="1:4" ht="12" x14ac:dyDescent="0.2">
      <c r="A18" s="218" t="s">
        <v>9</v>
      </c>
      <c r="B18" s="219" t="s">
        <v>10</v>
      </c>
      <c r="C18" s="212"/>
      <c r="D18" s="212"/>
    </row>
    <row r="19" spans="1:4" ht="12" x14ac:dyDescent="0.2">
      <c r="A19" s="218" t="s">
        <v>11</v>
      </c>
      <c r="B19" s="219" t="s">
        <v>12</v>
      </c>
      <c r="C19" s="212"/>
      <c r="D19" s="212"/>
    </row>
    <row r="20" spans="1:4" ht="12" x14ac:dyDescent="0.2">
      <c r="A20" s="218" t="s">
        <v>13</v>
      </c>
      <c r="B20" s="219" t="s">
        <v>14</v>
      </c>
      <c r="C20" s="212"/>
      <c r="D20" s="212"/>
    </row>
    <row r="21" spans="1:4" ht="12" x14ac:dyDescent="0.2">
      <c r="A21" s="218" t="s">
        <v>15</v>
      </c>
      <c r="B21" s="219" t="s">
        <v>16</v>
      </c>
      <c r="C21" s="212"/>
      <c r="D21" s="212"/>
    </row>
    <row r="22" spans="1:4" ht="12" x14ac:dyDescent="0.2">
      <c r="A22" s="218" t="s">
        <v>17</v>
      </c>
      <c r="B22" s="219" t="s">
        <v>489</v>
      </c>
      <c r="C22" s="212"/>
      <c r="D22" s="212"/>
    </row>
    <row r="23" spans="1:4" ht="12" x14ac:dyDescent="0.2">
      <c r="A23" s="218" t="s">
        <v>18</v>
      </c>
      <c r="B23" s="219" t="s">
        <v>19</v>
      </c>
      <c r="C23" s="212"/>
      <c r="D23" s="212"/>
    </row>
    <row r="24" spans="1:4" ht="12" x14ac:dyDescent="0.2">
      <c r="A24" s="218" t="s">
        <v>20</v>
      </c>
      <c r="B24" s="219" t="s">
        <v>112</v>
      </c>
      <c r="C24" s="212"/>
      <c r="D24" s="212"/>
    </row>
    <row r="25" spans="1:4" ht="12" x14ac:dyDescent="0.2">
      <c r="A25" s="218" t="s">
        <v>21</v>
      </c>
      <c r="B25" s="219" t="s">
        <v>576</v>
      </c>
      <c r="C25" s="212"/>
      <c r="D25" s="212"/>
    </row>
    <row r="26" spans="1:4" ht="12" x14ac:dyDescent="0.2">
      <c r="A26" s="218" t="s">
        <v>578</v>
      </c>
      <c r="B26" s="219" t="s">
        <v>579</v>
      </c>
      <c r="C26" s="212"/>
      <c r="D26" s="212"/>
    </row>
    <row r="27" spans="1:4" ht="12" x14ac:dyDescent="0.2">
      <c r="A27" s="218" t="s">
        <v>577</v>
      </c>
      <c r="B27" s="219" t="s">
        <v>580</v>
      </c>
      <c r="C27" s="212"/>
      <c r="D27" s="212"/>
    </row>
    <row r="28" spans="1:4" ht="12" x14ac:dyDescent="0.2">
      <c r="A28" s="218" t="s">
        <v>22</v>
      </c>
      <c r="B28" s="219" t="s">
        <v>23</v>
      </c>
      <c r="C28" s="212"/>
      <c r="D28" s="212"/>
    </row>
    <row r="29" spans="1:4" ht="12" x14ac:dyDescent="0.2">
      <c r="A29" s="218" t="s">
        <v>24</v>
      </c>
      <c r="B29" s="219" t="s">
        <v>25</v>
      </c>
      <c r="C29" s="212"/>
      <c r="D29" s="212"/>
    </row>
    <row r="30" spans="1:4" ht="12" x14ac:dyDescent="0.2">
      <c r="A30" s="218" t="s">
        <v>26</v>
      </c>
      <c r="B30" s="219" t="s">
        <v>584</v>
      </c>
      <c r="C30" s="212"/>
      <c r="D30" s="212"/>
    </row>
    <row r="31" spans="1:4" ht="12" x14ac:dyDescent="0.2">
      <c r="A31" s="218" t="s">
        <v>27</v>
      </c>
      <c r="B31" s="219" t="s">
        <v>585</v>
      </c>
      <c r="C31" s="212"/>
      <c r="D31" s="212"/>
    </row>
    <row r="32" spans="1:4" ht="12" x14ac:dyDescent="0.2">
      <c r="A32" s="218" t="s">
        <v>38</v>
      </c>
      <c r="B32" s="219" t="s">
        <v>586</v>
      </c>
      <c r="C32" s="212"/>
      <c r="D32" s="212"/>
    </row>
    <row r="33" spans="1:4" ht="12" x14ac:dyDescent="0.2">
      <c r="A33" s="215"/>
      <c r="B33" s="220"/>
      <c r="C33" s="212"/>
      <c r="D33" s="212"/>
    </row>
    <row r="34" spans="1:4" ht="12" x14ac:dyDescent="0.2">
      <c r="A34" s="215"/>
      <c r="B34" s="217"/>
      <c r="C34" s="212"/>
      <c r="D34" s="212"/>
    </row>
    <row r="35" spans="1:4" ht="12" x14ac:dyDescent="0.2">
      <c r="A35" s="218" t="s">
        <v>36</v>
      </c>
      <c r="B35" s="219" t="s">
        <v>31</v>
      </c>
      <c r="C35" s="212"/>
      <c r="D35" s="212"/>
    </row>
    <row r="36" spans="1:4" ht="12" x14ac:dyDescent="0.2">
      <c r="A36" s="218" t="s">
        <v>37</v>
      </c>
      <c r="B36" s="219" t="s">
        <v>32</v>
      </c>
      <c r="C36" s="212"/>
      <c r="D36" s="212"/>
    </row>
    <row r="37" spans="1:4" ht="12" x14ac:dyDescent="0.2">
      <c r="A37" s="215"/>
      <c r="B37" s="220"/>
      <c r="C37" s="212"/>
      <c r="D37" s="212"/>
    </row>
    <row r="38" spans="1:4" ht="12" x14ac:dyDescent="0.2">
      <c r="A38" s="215"/>
      <c r="B38" s="216" t="s">
        <v>34</v>
      </c>
      <c r="C38" s="212"/>
      <c r="D38" s="212"/>
    </row>
    <row r="39" spans="1:4" ht="12" x14ac:dyDescent="0.2">
      <c r="A39" s="215" t="s">
        <v>35</v>
      </c>
      <c r="B39" s="219" t="s">
        <v>28</v>
      </c>
      <c r="C39" s="212"/>
      <c r="D39" s="212"/>
    </row>
    <row r="40" spans="1:4" ht="12" x14ac:dyDescent="0.2">
      <c r="A40" s="215"/>
      <c r="B40" s="219" t="s">
        <v>515</v>
      </c>
      <c r="C40" s="212"/>
      <c r="D40" s="212"/>
    </row>
    <row r="41" spans="1:4" ht="12" x14ac:dyDescent="0.2">
      <c r="A41" s="215"/>
      <c r="B41" s="219" t="s">
        <v>547</v>
      </c>
      <c r="C41" s="212"/>
      <c r="D41" s="212"/>
    </row>
    <row r="42" spans="1:4" ht="12" x14ac:dyDescent="0.2">
      <c r="A42" s="215"/>
      <c r="B42" s="219" t="s">
        <v>548</v>
      </c>
      <c r="C42" s="212"/>
      <c r="D42" s="212"/>
    </row>
    <row r="43" spans="1:4" ht="12.75" thickBot="1" x14ac:dyDescent="0.25">
      <c r="A43" s="221"/>
      <c r="B43" s="222"/>
      <c r="C43" s="212"/>
      <c r="D43" s="212"/>
    </row>
    <row r="45" spans="1:4" x14ac:dyDescent="0.2">
      <c r="A45" s="1" t="s">
        <v>516</v>
      </c>
    </row>
    <row r="48" spans="1:4" ht="15" x14ac:dyDescent="0.25">
      <c r="A48" s="223"/>
      <c r="B48" s="223"/>
      <c r="C48" s="223"/>
      <c r="D48" s="223"/>
    </row>
    <row r="49" spans="1:4" ht="15" x14ac:dyDescent="0.25">
      <c r="A49" s="223" t="s">
        <v>595</v>
      </c>
      <c r="B49" s="223"/>
      <c r="C49" s="223"/>
      <c r="D49" s="223"/>
    </row>
    <row r="50" spans="1:4" ht="15" x14ac:dyDescent="0.25">
      <c r="A50" s="223" t="s">
        <v>601</v>
      </c>
      <c r="B50" s="223"/>
      <c r="C50" s="223"/>
      <c r="D50" s="223"/>
    </row>
    <row r="51" spans="1:4" ht="15" x14ac:dyDescent="0.25">
      <c r="A51" s="223" t="s">
        <v>596</v>
      </c>
      <c r="B51" s="223"/>
      <c r="C51" s="223"/>
      <c r="D51" s="223"/>
    </row>
    <row r="52" spans="1:4" ht="15" x14ac:dyDescent="0.25">
      <c r="A52" s="223"/>
      <c r="B52" s="223"/>
      <c r="C52" s="223"/>
      <c r="D52" s="223"/>
    </row>
    <row r="53" spans="1:4" ht="15" x14ac:dyDescent="0.25">
      <c r="A53" s="223"/>
      <c r="B53" s="223"/>
      <c r="C53" s="223"/>
      <c r="D53" s="223"/>
    </row>
    <row r="54" spans="1:4" ht="15" x14ac:dyDescent="0.25">
      <c r="A54" s="223"/>
      <c r="B54" s="223"/>
      <c r="C54" s="223"/>
      <c r="D54" s="223"/>
    </row>
    <row r="55" spans="1:4" ht="15" x14ac:dyDescent="0.25">
      <c r="A55" s="223"/>
      <c r="B55" s="223" t="s">
        <v>597</v>
      </c>
      <c r="C55" s="223"/>
      <c r="D55" s="223"/>
    </row>
    <row r="56" spans="1:4" ht="15" x14ac:dyDescent="0.25">
      <c r="A56" s="223"/>
      <c r="B56" s="223" t="s">
        <v>598</v>
      </c>
      <c r="C56" s="223"/>
      <c r="D56" s="223"/>
    </row>
    <row r="57" spans="1:4" ht="15" x14ac:dyDescent="0.25">
      <c r="A57" s="223"/>
      <c r="B57" s="223" t="s">
        <v>599</v>
      </c>
      <c r="C57" s="223"/>
      <c r="D57" s="223"/>
    </row>
    <row r="58" spans="1:4" ht="15" x14ac:dyDescent="0.25">
      <c r="A58" s="223"/>
      <c r="B58" s="223" t="s">
        <v>600</v>
      </c>
      <c r="C58" s="223"/>
      <c r="D58" s="223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31496062992125984" right="0.31496062992125984" top="0.74803149606299213" bottom="0.74803149606299213" header="0.31496062992125984" footer="0.31496062992125984"/>
  <pageSetup scale="95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zoomScaleNormal="100" workbookViewId="0">
      <selection activeCell="A211" sqref="A211"/>
    </sheetView>
  </sheetViews>
  <sheetFormatPr baseColWidth="10" defaultColWidth="9.140625" defaultRowHeight="11.25" x14ac:dyDescent="0.2"/>
  <cols>
    <col min="1" max="1" width="10" style="6" customWidth="1"/>
    <col min="2" max="2" width="61.85546875" style="6" customWidth="1"/>
    <col min="3" max="3" width="14.5703125" style="6" customWidth="1"/>
    <col min="4" max="4" width="11" style="6" customWidth="1"/>
    <col min="5" max="5" width="9" style="6" customWidth="1"/>
    <col min="6" max="16384" width="9.140625" style="6"/>
  </cols>
  <sheetData>
    <row r="1" spans="1:5" s="8" customFormat="1" ht="18.95" customHeight="1" x14ac:dyDescent="0.25">
      <c r="A1" s="67" t="s">
        <v>593</v>
      </c>
      <c r="B1" s="67"/>
      <c r="C1" s="67"/>
      <c r="D1" s="2" t="s">
        <v>496</v>
      </c>
      <c r="E1" s="7">
        <v>2025</v>
      </c>
    </row>
    <row r="2" spans="1:5" s="3" customFormat="1" ht="18.95" customHeight="1" x14ac:dyDescent="0.25">
      <c r="A2" s="67" t="s">
        <v>501</v>
      </c>
      <c r="B2" s="67"/>
      <c r="C2" s="67"/>
      <c r="D2" s="2" t="s">
        <v>497</v>
      </c>
      <c r="E2" s="7" t="s">
        <v>499</v>
      </c>
    </row>
    <row r="3" spans="1:5" s="3" customFormat="1" ht="18.95" customHeight="1" x14ac:dyDescent="0.25">
      <c r="A3" s="67" t="s">
        <v>594</v>
      </c>
      <c r="B3" s="67"/>
      <c r="C3" s="67"/>
      <c r="D3" s="2" t="s">
        <v>498</v>
      </c>
      <c r="E3" s="7">
        <v>4</v>
      </c>
    </row>
    <row r="4" spans="1:5" s="3" customFormat="1" ht="18.95" customHeight="1" x14ac:dyDescent="0.25">
      <c r="A4" s="67" t="s">
        <v>514</v>
      </c>
      <c r="B4" s="67"/>
      <c r="C4" s="67"/>
      <c r="D4" s="2"/>
      <c r="E4" s="7"/>
    </row>
    <row r="5" spans="1:5" x14ac:dyDescent="0.2">
      <c r="A5" s="4" t="s">
        <v>114</v>
      </c>
      <c r="B5" s="5"/>
      <c r="C5" s="5"/>
      <c r="D5" s="5"/>
      <c r="E5" s="5"/>
    </row>
    <row r="6" spans="1:5" x14ac:dyDescent="0.2">
      <c r="A6" s="24" t="s">
        <v>551</v>
      </c>
      <c r="B6" s="24"/>
      <c r="C6" s="24"/>
      <c r="D6" s="24"/>
      <c r="E6" s="24"/>
    </row>
    <row r="7" spans="1:5" x14ac:dyDescent="0.2">
      <c r="A7" s="25" t="s">
        <v>86</v>
      </c>
      <c r="B7" s="25" t="s">
        <v>83</v>
      </c>
      <c r="C7" s="25" t="s">
        <v>84</v>
      </c>
      <c r="D7" s="64" t="s">
        <v>274</v>
      </c>
      <c r="E7" s="65" t="s">
        <v>588</v>
      </c>
    </row>
    <row r="8" spans="1:5" x14ac:dyDescent="0.2">
      <c r="A8" s="47">
        <v>4000</v>
      </c>
      <c r="B8" s="46" t="s">
        <v>549</v>
      </c>
      <c r="C8" s="195">
        <f>SUM(C9+C56+C68)</f>
        <v>1151899769.6299999</v>
      </c>
      <c r="D8" s="32"/>
      <c r="E8" s="26" t="str">
        <f>IF(OR(C8&lt;&gt;0,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0),"","SIN INFORMACIÓN QUE REVELAR")</f>
        <v/>
      </c>
    </row>
    <row r="9" spans="1:5" x14ac:dyDescent="0.2">
      <c r="A9" s="47">
        <v>4100</v>
      </c>
      <c r="B9" s="46" t="s">
        <v>221</v>
      </c>
      <c r="C9" s="195">
        <f>SUM(C10+C20+C26+C29+C35+C38+C47)</f>
        <v>267673253.06999999</v>
      </c>
      <c r="D9" s="32"/>
      <c r="E9" s="26"/>
    </row>
    <row r="10" spans="1:5" x14ac:dyDescent="0.2">
      <c r="A10" s="47">
        <v>4110</v>
      </c>
      <c r="B10" s="46" t="s">
        <v>222</v>
      </c>
      <c r="C10" s="195">
        <f>SUM(C11:C19)</f>
        <v>144450005.31</v>
      </c>
      <c r="D10" s="32"/>
      <c r="E10" s="26"/>
    </row>
    <row r="11" spans="1:5" x14ac:dyDescent="0.2">
      <c r="A11" s="27">
        <v>4111</v>
      </c>
      <c r="B11" s="28" t="s">
        <v>223</v>
      </c>
      <c r="C11" s="196">
        <v>288683.71000000002</v>
      </c>
      <c r="D11" s="32"/>
      <c r="E11" s="26"/>
    </row>
    <row r="12" spans="1:5" x14ac:dyDescent="0.2">
      <c r="A12" s="27">
        <v>4112</v>
      </c>
      <c r="B12" s="28" t="s">
        <v>224</v>
      </c>
      <c r="C12" s="196">
        <v>136562301.88</v>
      </c>
      <c r="D12" s="32"/>
      <c r="E12" s="26"/>
    </row>
    <row r="13" spans="1:5" x14ac:dyDescent="0.2">
      <c r="A13" s="27">
        <v>4113</v>
      </c>
      <c r="B13" s="28" t="s">
        <v>225</v>
      </c>
      <c r="C13" s="196">
        <v>252870.7</v>
      </c>
      <c r="D13" s="32"/>
      <c r="E13" s="26"/>
    </row>
    <row r="14" spans="1:5" x14ac:dyDescent="0.2">
      <c r="A14" s="27">
        <v>4114</v>
      </c>
      <c r="B14" s="28" t="s">
        <v>226</v>
      </c>
      <c r="C14" s="196">
        <v>0</v>
      </c>
      <c r="D14" s="32"/>
      <c r="E14" s="26"/>
    </row>
    <row r="15" spans="1:5" x14ac:dyDescent="0.2">
      <c r="A15" s="27">
        <v>4115</v>
      </c>
      <c r="B15" s="28" t="s">
        <v>227</v>
      </c>
      <c r="C15" s="196">
        <v>0</v>
      </c>
      <c r="D15" s="32"/>
      <c r="E15" s="26"/>
    </row>
    <row r="16" spans="1:5" x14ac:dyDescent="0.2">
      <c r="A16" s="27">
        <v>4116</v>
      </c>
      <c r="B16" s="28" t="s">
        <v>228</v>
      </c>
      <c r="C16" s="196">
        <v>0</v>
      </c>
      <c r="D16" s="32"/>
      <c r="E16" s="26"/>
    </row>
    <row r="17" spans="1:5" x14ac:dyDescent="0.2">
      <c r="A17" s="27">
        <v>4117</v>
      </c>
      <c r="B17" s="28" t="s">
        <v>229</v>
      </c>
      <c r="C17" s="196">
        <v>7346149.0199999996</v>
      </c>
      <c r="D17" s="32"/>
      <c r="E17" s="26"/>
    </row>
    <row r="18" spans="1:5" ht="22.5" x14ac:dyDescent="0.2">
      <c r="A18" s="27">
        <v>4118</v>
      </c>
      <c r="B18" s="29" t="s">
        <v>407</v>
      </c>
      <c r="C18" s="196">
        <v>0</v>
      </c>
      <c r="D18" s="32"/>
      <c r="E18" s="26"/>
    </row>
    <row r="19" spans="1:5" x14ac:dyDescent="0.2">
      <c r="A19" s="27">
        <v>4119</v>
      </c>
      <c r="B19" s="28" t="s">
        <v>230</v>
      </c>
      <c r="C19" s="196">
        <v>0</v>
      </c>
      <c r="D19" s="32"/>
      <c r="E19" s="26"/>
    </row>
    <row r="20" spans="1:5" x14ac:dyDescent="0.2">
      <c r="A20" s="47">
        <v>4120</v>
      </c>
      <c r="B20" s="46" t="s">
        <v>231</v>
      </c>
      <c r="C20" s="195">
        <f>SUM(C21:C25)</f>
        <v>0</v>
      </c>
      <c r="D20" s="32"/>
      <c r="E20" s="26"/>
    </row>
    <row r="21" spans="1:5" x14ac:dyDescent="0.2">
      <c r="A21" s="27">
        <v>4121</v>
      </c>
      <c r="B21" s="28" t="s">
        <v>232</v>
      </c>
      <c r="C21" s="196">
        <v>0</v>
      </c>
      <c r="D21" s="32"/>
      <c r="E21" s="26"/>
    </row>
    <row r="22" spans="1:5" x14ac:dyDescent="0.2">
      <c r="A22" s="27">
        <v>4122</v>
      </c>
      <c r="B22" s="28" t="s">
        <v>408</v>
      </c>
      <c r="C22" s="196">
        <v>0</v>
      </c>
      <c r="D22" s="32"/>
      <c r="E22" s="26"/>
    </row>
    <row r="23" spans="1:5" x14ac:dyDescent="0.2">
      <c r="A23" s="27">
        <v>4123</v>
      </c>
      <c r="B23" s="28" t="s">
        <v>233</v>
      </c>
      <c r="C23" s="196">
        <v>0</v>
      </c>
      <c r="D23" s="32"/>
      <c r="E23" s="26"/>
    </row>
    <row r="24" spans="1:5" x14ac:dyDescent="0.2">
      <c r="A24" s="27">
        <v>4124</v>
      </c>
      <c r="B24" s="28" t="s">
        <v>234</v>
      </c>
      <c r="C24" s="196">
        <v>0</v>
      </c>
      <c r="D24" s="32"/>
      <c r="E24" s="26"/>
    </row>
    <row r="25" spans="1:5" x14ac:dyDescent="0.2">
      <c r="A25" s="27">
        <v>4129</v>
      </c>
      <c r="B25" s="28" t="s">
        <v>235</v>
      </c>
      <c r="C25" s="196">
        <v>0</v>
      </c>
      <c r="D25" s="32"/>
      <c r="E25" s="26"/>
    </row>
    <row r="26" spans="1:5" x14ac:dyDescent="0.2">
      <c r="A26" s="47">
        <v>4130</v>
      </c>
      <c r="B26" s="46" t="s">
        <v>236</v>
      </c>
      <c r="C26" s="195">
        <f>SUM(C27:C28)</f>
        <v>0</v>
      </c>
      <c r="D26" s="32"/>
      <c r="E26" s="26"/>
    </row>
    <row r="27" spans="1:5" x14ac:dyDescent="0.2">
      <c r="A27" s="27">
        <v>4131</v>
      </c>
      <c r="B27" s="28" t="s">
        <v>237</v>
      </c>
      <c r="C27" s="196">
        <v>0</v>
      </c>
      <c r="D27" s="32"/>
      <c r="E27" s="26"/>
    </row>
    <row r="28" spans="1:5" ht="22.5" x14ac:dyDescent="0.2">
      <c r="A28" s="27">
        <v>4132</v>
      </c>
      <c r="B28" s="29" t="s">
        <v>409</v>
      </c>
      <c r="C28" s="196">
        <v>0</v>
      </c>
      <c r="D28" s="32"/>
      <c r="E28" s="26"/>
    </row>
    <row r="29" spans="1:5" x14ac:dyDescent="0.2">
      <c r="A29" s="47">
        <v>4140</v>
      </c>
      <c r="B29" s="46" t="s">
        <v>238</v>
      </c>
      <c r="C29" s="195">
        <f>SUM(C30:C34)</f>
        <v>81036465.010000005</v>
      </c>
      <c r="D29" s="32"/>
      <c r="E29" s="26"/>
    </row>
    <row r="30" spans="1:5" x14ac:dyDescent="0.2">
      <c r="A30" s="27">
        <v>4141</v>
      </c>
      <c r="B30" s="28" t="s">
        <v>239</v>
      </c>
      <c r="C30" s="196">
        <v>12961214.42</v>
      </c>
      <c r="D30" s="32"/>
      <c r="E30" s="26"/>
    </row>
    <row r="31" spans="1:5" x14ac:dyDescent="0.2">
      <c r="A31" s="27">
        <v>4143</v>
      </c>
      <c r="B31" s="28" t="s">
        <v>240</v>
      </c>
      <c r="C31" s="196">
        <v>68075250.590000004</v>
      </c>
      <c r="D31" s="32"/>
      <c r="E31" s="26"/>
    </row>
    <row r="32" spans="1:5" x14ac:dyDescent="0.2">
      <c r="A32" s="27">
        <v>4144</v>
      </c>
      <c r="B32" s="28" t="s">
        <v>241</v>
      </c>
      <c r="C32" s="196">
        <v>0</v>
      </c>
      <c r="D32" s="32"/>
      <c r="E32" s="26"/>
    </row>
    <row r="33" spans="1:5" ht="22.5" x14ac:dyDescent="0.2">
      <c r="A33" s="27">
        <v>4145</v>
      </c>
      <c r="B33" s="29" t="s">
        <v>410</v>
      </c>
      <c r="C33" s="196">
        <v>0</v>
      </c>
      <c r="D33" s="32"/>
      <c r="E33" s="26"/>
    </row>
    <row r="34" spans="1:5" x14ac:dyDescent="0.2">
      <c r="A34" s="27">
        <v>4149</v>
      </c>
      <c r="B34" s="28" t="s">
        <v>242</v>
      </c>
      <c r="C34" s="196">
        <v>0</v>
      </c>
      <c r="D34" s="32"/>
      <c r="E34" s="26"/>
    </row>
    <row r="35" spans="1:5" x14ac:dyDescent="0.2">
      <c r="A35" s="47">
        <v>4150</v>
      </c>
      <c r="B35" s="46" t="s">
        <v>411</v>
      </c>
      <c r="C35" s="195">
        <f>SUM(C36:C37)</f>
        <v>21132538.43</v>
      </c>
      <c r="D35" s="32"/>
      <c r="E35" s="26"/>
    </row>
    <row r="36" spans="1:5" x14ac:dyDescent="0.2">
      <c r="A36" s="27">
        <v>4151</v>
      </c>
      <c r="B36" s="28" t="s">
        <v>411</v>
      </c>
      <c r="C36" s="196">
        <v>21132538.43</v>
      </c>
      <c r="D36" s="32"/>
      <c r="E36" s="26"/>
    </row>
    <row r="37" spans="1:5" ht="22.5" x14ac:dyDescent="0.2">
      <c r="A37" s="27">
        <v>4154</v>
      </c>
      <c r="B37" s="29" t="s">
        <v>412</v>
      </c>
      <c r="C37" s="196">
        <v>0</v>
      </c>
      <c r="D37" s="32"/>
      <c r="E37" s="26"/>
    </row>
    <row r="38" spans="1:5" x14ac:dyDescent="0.2">
      <c r="A38" s="47">
        <v>4160</v>
      </c>
      <c r="B38" s="46" t="s">
        <v>413</v>
      </c>
      <c r="C38" s="195">
        <f>SUM(C39:C46)</f>
        <v>21054244.32</v>
      </c>
      <c r="D38" s="32"/>
      <c r="E38" s="26"/>
    </row>
    <row r="39" spans="1:5" x14ac:dyDescent="0.2">
      <c r="A39" s="27">
        <v>4161</v>
      </c>
      <c r="B39" s="28" t="s">
        <v>243</v>
      </c>
      <c r="C39" s="196">
        <v>0</v>
      </c>
      <c r="D39" s="32"/>
      <c r="E39" s="26"/>
    </row>
    <row r="40" spans="1:5" x14ac:dyDescent="0.2">
      <c r="A40" s="27">
        <v>4162</v>
      </c>
      <c r="B40" s="28" t="s">
        <v>244</v>
      </c>
      <c r="C40" s="196">
        <v>18676999.100000001</v>
      </c>
      <c r="D40" s="32"/>
      <c r="E40" s="26"/>
    </row>
    <row r="41" spans="1:5" x14ac:dyDescent="0.2">
      <c r="A41" s="27">
        <v>4163</v>
      </c>
      <c r="B41" s="28" t="s">
        <v>245</v>
      </c>
      <c r="C41" s="196">
        <v>0</v>
      </c>
      <c r="D41" s="32"/>
      <c r="E41" s="26"/>
    </row>
    <row r="42" spans="1:5" x14ac:dyDescent="0.2">
      <c r="A42" s="27">
        <v>4164</v>
      </c>
      <c r="B42" s="28" t="s">
        <v>246</v>
      </c>
      <c r="C42" s="196">
        <v>0</v>
      </c>
      <c r="D42" s="32"/>
      <c r="E42" s="26"/>
    </row>
    <row r="43" spans="1:5" x14ac:dyDescent="0.2">
      <c r="A43" s="27">
        <v>4165</v>
      </c>
      <c r="B43" s="28" t="s">
        <v>247</v>
      </c>
      <c r="C43" s="196">
        <v>0</v>
      </c>
      <c r="D43" s="32"/>
      <c r="E43" s="26"/>
    </row>
    <row r="44" spans="1:5" ht="22.5" x14ac:dyDescent="0.2">
      <c r="A44" s="27">
        <v>4166</v>
      </c>
      <c r="B44" s="29" t="s">
        <v>414</v>
      </c>
      <c r="C44" s="196">
        <v>0</v>
      </c>
      <c r="D44" s="32"/>
      <c r="E44" s="26"/>
    </row>
    <row r="45" spans="1:5" x14ac:dyDescent="0.2">
      <c r="A45" s="27">
        <v>4168</v>
      </c>
      <c r="B45" s="28" t="s">
        <v>248</v>
      </c>
      <c r="C45" s="196">
        <v>0</v>
      </c>
      <c r="D45" s="32"/>
      <c r="E45" s="26"/>
    </row>
    <row r="46" spans="1:5" x14ac:dyDescent="0.2">
      <c r="A46" s="27">
        <v>4169</v>
      </c>
      <c r="B46" s="28" t="s">
        <v>249</v>
      </c>
      <c r="C46" s="196">
        <v>2377245.2200000002</v>
      </c>
      <c r="D46" s="32"/>
      <c r="E46" s="26"/>
    </row>
    <row r="47" spans="1:5" x14ac:dyDescent="0.2">
      <c r="A47" s="47">
        <v>4170</v>
      </c>
      <c r="B47" s="46" t="s">
        <v>491</v>
      </c>
      <c r="C47" s="195">
        <f>SUM(C48:C55)</f>
        <v>0</v>
      </c>
      <c r="D47" s="32"/>
      <c r="E47" s="26"/>
    </row>
    <row r="48" spans="1:5" x14ac:dyDescent="0.2">
      <c r="A48" s="27">
        <v>4171</v>
      </c>
      <c r="B48" s="28" t="s">
        <v>415</v>
      </c>
      <c r="C48" s="196">
        <v>0</v>
      </c>
      <c r="D48" s="32"/>
      <c r="E48" s="26"/>
    </row>
    <row r="49" spans="1:5" x14ac:dyDescent="0.2">
      <c r="A49" s="27">
        <v>4172</v>
      </c>
      <c r="B49" s="28" t="s">
        <v>416</v>
      </c>
      <c r="C49" s="196">
        <v>0</v>
      </c>
      <c r="D49" s="32"/>
      <c r="E49" s="26"/>
    </row>
    <row r="50" spans="1:5" ht="22.5" x14ac:dyDescent="0.2">
      <c r="A50" s="27">
        <v>4173</v>
      </c>
      <c r="B50" s="29" t="s">
        <v>417</v>
      </c>
      <c r="C50" s="196">
        <v>0</v>
      </c>
      <c r="D50" s="32"/>
      <c r="E50" s="26"/>
    </row>
    <row r="51" spans="1:5" ht="22.5" x14ac:dyDescent="0.2">
      <c r="A51" s="27">
        <v>4174</v>
      </c>
      <c r="B51" s="29" t="s">
        <v>418</v>
      </c>
      <c r="C51" s="196">
        <v>0</v>
      </c>
      <c r="D51" s="32"/>
      <c r="E51" s="26"/>
    </row>
    <row r="52" spans="1:5" ht="22.5" x14ac:dyDescent="0.2">
      <c r="A52" s="27">
        <v>4175</v>
      </c>
      <c r="B52" s="29" t="s">
        <v>419</v>
      </c>
      <c r="C52" s="196">
        <v>0</v>
      </c>
      <c r="D52" s="32"/>
      <c r="E52" s="26"/>
    </row>
    <row r="53" spans="1:5" ht="22.5" x14ac:dyDescent="0.2">
      <c r="A53" s="27">
        <v>4176</v>
      </c>
      <c r="B53" s="29" t="s">
        <v>420</v>
      </c>
      <c r="C53" s="196">
        <v>0</v>
      </c>
      <c r="D53" s="32"/>
      <c r="E53" s="26"/>
    </row>
    <row r="54" spans="1:5" ht="22.5" x14ac:dyDescent="0.2">
      <c r="A54" s="27">
        <v>4177</v>
      </c>
      <c r="B54" s="29" t="s">
        <v>421</v>
      </c>
      <c r="C54" s="196">
        <v>0</v>
      </c>
      <c r="D54" s="32"/>
      <c r="E54" s="26"/>
    </row>
    <row r="55" spans="1:5" ht="22.5" x14ac:dyDescent="0.2">
      <c r="A55" s="27">
        <v>4178</v>
      </c>
      <c r="B55" s="29" t="s">
        <v>422</v>
      </c>
      <c r="C55" s="196">
        <v>0</v>
      </c>
      <c r="D55" s="32"/>
      <c r="E55" s="26"/>
    </row>
    <row r="56" spans="1:5" ht="33.75" x14ac:dyDescent="0.2">
      <c r="A56" s="47">
        <v>4200</v>
      </c>
      <c r="B56" s="48" t="s">
        <v>423</v>
      </c>
      <c r="C56" s="195">
        <f>+C57+C63</f>
        <v>884226516.55999994</v>
      </c>
      <c r="D56" s="32"/>
      <c r="E56" s="26"/>
    </row>
    <row r="57" spans="1:5" ht="22.5" x14ac:dyDescent="0.2">
      <c r="A57" s="47">
        <v>4210</v>
      </c>
      <c r="B57" s="48" t="s">
        <v>424</v>
      </c>
      <c r="C57" s="195">
        <f>SUM(C58:C62)</f>
        <v>860726098.04999995</v>
      </c>
      <c r="D57" s="32"/>
      <c r="E57" s="26"/>
    </row>
    <row r="58" spans="1:5" x14ac:dyDescent="0.2">
      <c r="A58" s="27">
        <v>4211</v>
      </c>
      <c r="B58" s="28" t="s">
        <v>250</v>
      </c>
      <c r="C58" s="196">
        <v>494222978.07999998</v>
      </c>
      <c r="D58" s="32"/>
      <c r="E58" s="26"/>
    </row>
    <row r="59" spans="1:5" x14ac:dyDescent="0.2">
      <c r="A59" s="27">
        <v>4212</v>
      </c>
      <c r="B59" s="28" t="s">
        <v>251</v>
      </c>
      <c r="C59" s="196">
        <v>351158374.77999997</v>
      </c>
      <c r="D59" s="32"/>
      <c r="E59" s="26"/>
    </row>
    <row r="60" spans="1:5" x14ac:dyDescent="0.2">
      <c r="A60" s="27">
        <v>4213</v>
      </c>
      <c r="B60" s="28" t="s">
        <v>252</v>
      </c>
      <c r="C60" s="196">
        <v>252900</v>
      </c>
      <c r="D60" s="32"/>
      <c r="E60" s="26"/>
    </row>
    <row r="61" spans="1:5" x14ac:dyDescent="0.2">
      <c r="A61" s="27">
        <v>4214</v>
      </c>
      <c r="B61" s="28" t="s">
        <v>425</v>
      </c>
      <c r="C61" s="196">
        <v>15091845.189999999</v>
      </c>
      <c r="D61" s="32"/>
      <c r="E61" s="26"/>
    </row>
    <row r="62" spans="1:5" x14ac:dyDescent="0.2">
      <c r="A62" s="27">
        <v>4215</v>
      </c>
      <c r="B62" s="28" t="s">
        <v>426</v>
      </c>
      <c r="C62" s="196">
        <v>0</v>
      </c>
      <c r="D62" s="32"/>
      <c r="E62" s="26"/>
    </row>
    <row r="63" spans="1:5" x14ac:dyDescent="0.2">
      <c r="A63" s="47">
        <v>4220</v>
      </c>
      <c r="B63" s="46" t="s">
        <v>253</v>
      </c>
      <c r="C63" s="195">
        <f>SUM(C64:C67)</f>
        <v>23500418.510000002</v>
      </c>
      <c r="D63" s="32"/>
      <c r="E63" s="26"/>
    </row>
    <row r="64" spans="1:5" x14ac:dyDescent="0.2">
      <c r="A64" s="27">
        <v>4221</v>
      </c>
      <c r="B64" s="28" t="s">
        <v>254</v>
      </c>
      <c r="C64" s="196">
        <v>23500418.510000002</v>
      </c>
      <c r="D64" s="32"/>
      <c r="E64" s="26"/>
    </row>
    <row r="65" spans="1:5" x14ac:dyDescent="0.2">
      <c r="A65" s="27">
        <v>4223</v>
      </c>
      <c r="B65" s="28" t="s">
        <v>255</v>
      </c>
      <c r="C65" s="196">
        <v>0</v>
      </c>
      <c r="D65" s="32"/>
      <c r="E65" s="26"/>
    </row>
    <row r="66" spans="1:5" x14ac:dyDescent="0.2">
      <c r="A66" s="27">
        <v>4225</v>
      </c>
      <c r="B66" s="28" t="s">
        <v>257</v>
      </c>
      <c r="C66" s="196">
        <v>0</v>
      </c>
      <c r="D66" s="32"/>
      <c r="E66" s="26"/>
    </row>
    <row r="67" spans="1:5" x14ac:dyDescent="0.2">
      <c r="A67" s="27">
        <v>4227</v>
      </c>
      <c r="B67" s="28" t="s">
        <v>427</v>
      </c>
      <c r="C67" s="196">
        <v>0</v>
      </c>
      <c r="D67" s="32"/>
      <c r="E67" s="26"/>
    </row>
    <row r="68" spans="1:5" x14ac:dyDescent="0.2">
      <c r="A68" s="49">
        <v>4300</v>
      </c>
      <c r="B68" s="46" t="s">
        <v>258</v>
      </c>
      <c r="C68" s="195">
        <f>C69+C72+C78+C80+C82</f>
        <v>0</v>
      </c>
      <c r="D68" s="28"/>
      <c r="E68" s="28"/>
    </row>
    <row r="69" spans="1:5" x14ac:dyDescent="0.2">
      <c r="A69" s="49">
        <v>4310</v>
      </c>
      <c r="B69" s="46" t="s">
        <v>259</v>
      </c>
      <c r="C69" s="195">
        <f>SUM(C70:C71)</f>
        <v>0</v>
      </c>
      <c r="D69" s="28"/>
      <c r="E69" s="28"/>
    </row>
    <row r="70" spans="1:5" x14ac:dyDescent="0.2">
      <c r="A70" s="30">
        <v>4311</v>
      </c>
      <c r="B70" s="28" t="s">
        <v>428</v>
      </c>
      <c r="C70" s="196">
        <v>0</v>
      </c>
      <c r="D70" s="28"/>
      <c r="E70" s="28"/>
    </row>
    <row r="71" spans="1:5" x14ac:dyDescent="0.2">
      <c r="A71" s="30">
        <v>4319</v>
      </c>
      <c r="B71" s="28" t="s">
        <v>260</v>
      </c>
      <c r="C71" s="196">
        <v>0</v>
      </c>
      <c r="D71" s="28"/>
      <c r="E71" s="28"/>
    </row>
    <row r="72" spans="1:5" x14ac:dyDescent="0.2">
      <c r="A72" s="49">
        <v>4320</v>
      </c>
      <c r="B72" s="46" t="s">
        <v>261</v>
      </c>
      <c r="C72" s="195">
        <f>SUM(C73:C77)</f>
        <v>0</v>
      </c>
      <c r="D72" s="28"/>
      <c r="E72" s="28"/>
    </row>
    <row r="73" spans="1:5" x14ac:dyDescent="0.2">
      <c r="A73" s="30">
        <v>4321</v>
      </c>
      <c r="B73" s="28" t="s">
        <v>262</v>
      </c>
      <c r="C73" s="196">
        <v>0</v>
      </c>
      <c r="D73" s="28"/>
      <c r="E73" s="28"/>
    </row>
    <row r="74" spans="1:5" x14ac:dyDescent="0.2">
      <c r="A74" s="30">
        <v>4322</v>
      </c>
      <c r="B74" s="28" t="s">
        <v>263</v>
      </c>
      <c r="C74" s="196">
        <v>0</v>
      </c>
      <c r="D74" s="28"/>
      <c r="E74" s="28"/>
    </row>
    <row r="75" spans="1:5" x14ac:dyDescent="0.2">
      <c r="A75" s="30">
        <v>4323</v>
      </c>
      <c r="B75" s="28" t="s">
        <v>264</v>
      </c>
      <c r="C75" s="196">
        <v>0</v>
      </c>
      <c r="D75" s="28"/>
      <c r="E75" s="28"/>
    </row>
    <row r="76" spans="1:5" x14ac:dyDescent="0.2">
      <c r="A76" s="30">
        <v>4324</v>
      </c>
      <c r="B76" s="28" t="s">
        <v>265</v>
      </c>
      <c r="C76" s="196">
        <v>0</v>
      </c>
      <c r="D76" s="28"/>
      <c r="E76" s="28"/>
    </row>
    <row r="77" spans="1:5" x14ac:dyDescent="0.2">
      <c r="A77" s="30">
        <v>4325</v>
      </c>
      <c r="B77" s="28" t="s">
        <v>266</v>
      </c>
      <c r="C77" s="196">
        <v>0</v>
      </c>
      <c r="D77" s="28"/>
      <c r="E77" s="28"/>
    </row>
    <row r="78" spans="1:5" x14ac:dyDescent="0.2">
      <c r="A78" s="49">
        <v>4330</v>
      </c>
      <c r="B78" s="46" t="s">
        <v>267</v>
      </c>
      <c r="C78" s="195">
        <f>SUM(C79)</f>
        <v>0</v>
      </c>
      <c r="D78" s="28"/>
      <c r="E78" s="28"/>
    </row>
    <row r="79" spans="1:5" x14ac:dyDescent="0.2">
      <c r="A79" s="30">
        <v>4331</v>
      </c>
      <c r="B79" s="28" t="s">
        <v>267</v>
      </c>
      <c r="C79" s="196">
        <v>0</v>
      </c>
      <c r="D79" s="28"/>
      <c r="E79" s="28"/>
    </row>
    <row r="80" spans="1:5" x14ac:dyDescent="0.2">
      <c r="A80" s="49">
        <v>4340</v>
      </c>
      <c r="B80" s="46" t="s">
        <v>268</v>
      </c>
      <c r="C80" s="195">
        <f>SUM(C81)</f>
        <v>0</v>
      </c>
      <c r="D80" s="28"/>
      <c r="E80" s="28"/>
    </row>
    <row r="81" spans="1:5" x14ac:dyDescent="0.2">
      <c r="A81" s="30">
        <v>4341</v>
      </c>
      <c r="B81" s="28" t="s">
        <v>268</v>
      </c>
      <c r="C81" s="196">
        <v>0</v>
      </c>
      <c r="D81" s="28"/>
      <c r="E81" s="28"/>
    </row>
    <row r="82" spans="1:5" x14ac:dyDescent="0.2">
      <c r="A82" s="49">
        <v>4390</v>
      </c>
      <c r="B82" s="46" t="s">
        <v>269</v>
      </c>
      <c r="C82" s="195">
        <f>SUM(C83:C89)</f>
        <v>0</v>
      </c>
      <c r="D82" s="28"/>
      <c r="E82" s="28"/>
    </row>
    <row r="83" spans="1:5" x14ac:dyDescent="0.2">
      <c r="A83" s="30">
        <v>4392</v>
      </c>
      <c r="B83" s="28" t="s">
        <v>270</v>
      </c>
      <c r="C83" s="196">
        <v>0</v>
      </c>
      <c r="D83" s="28"/>
      <c r="E83" s="28"/>
    </row>
    <row r="84" spans="1:5" x14ac:dyDescent="0.2">
      <c r="A84" s="30">
        <v>4393</v>
      </c>
      <c r="B84" s="28" t="s">
        <v>429</v>
      </c>
      <c r="C84" s="196">
        <v>0</v>
      </c>
      <c r="D84" s="28"/>
      <c r="E84" s="28"/>
    </row>
    <row r="85" spans="1:5" x14ac:dyDescent="0.2">
      <c r="A85" s="30">
        <v>4394</v>
      </c>
      <c r="B85" s="28" t="s">
        <v>271</v>
      </c>
      <c r="C85" s="196">
        <v>0</v>
      </c>
      <c r="D85" s="28"/>
      <c r="E85" s="28"/>
    </row>
    <row r="86" spans="1:5" x14ac:dyDescent="0.2">
      <c r="A86" s="30">
        <v>4395</v>
      </c>
      <c r="B86" s="28" t="s">
        <v>272</v>
      </c>
      <c r="C86" s="196">
        <v>0</v>
      </c>
      <c r="D86" s="28"/>
      <c r="E86" s="28"/>
    </row>
    <row r="87" spans="1:5" x14ac:dyDescent="0.2">
      <c r="A87" s="30">
        <v>4396</v>
      </c>
      <c r="B87" s="28" t="s">
        <v>273</v>
      </c>
      <c r="C87" s="196">
        <v>0</v>
      </c>
      <c r="D87" s="28"/>
      <c r="E87" s="28"/>
    </row>
    <row r="88" spans="1:5" x14ac:dyDescent="0.2">
      <c r="A88" s="30">
        <v>4397</v>
      </c>
      <c r="B88" s="28" t="s">
        <v>430</v>
      </c>
      <c r="C88" s="196">
        <v>0</v>
      </c>
      <c r="D88" s="28"/>
      <c r="E88" s="28"/>
    </row>
    <row r="89" spans="1:5" x14ac:dyDescent="0.2">
      <c r="A89" s="30">
        <v>4399</v>
      </c>
      <c r="B89" s="28" t="s">
        <v>269</v>
      </c>
      <c r="C89" s="196">
        <v>0</v>
      </c>
      <c r="D89" s="28"/>
      <c r="E89" s="28"/>
    </row>
    <row r="90" spans="1:5" x14ac:dyDescent="0.2">
      <c r="A90" s="24" t="s">
        <v>550</v>
      </c>
      <c r="B90" s="24"/>
      <c r="C90" s="24"/>
      <c r="D90" s="24"/>
      <c r="E90" s="24"/>
    </row>
    <row r="91" spans="1:5" x14ac:dyDescent="0.2">
      <c r="A91" s="25" t="s">
        <v>86</v>
      </c>
      <c r="B91" s="25" t="s">
        <v>83</v>
      </c>
      <c r="C91" s="25" t="s">
        <v>84</v>
      </c>
      <c r="D91" s="25" t="s">
        <v>274</v>
      </c>
      <c r="E91" s="25" t="s">
        <v>588</v>
      </c>
    </row>
    <row r="92" spans="1:5" x14ac:dyDescent="0.2">
      <c r="A92" s="49">
        <v>5000</v>
      </c>
      <c r="B92" s="46" t="s">
        <v>275</v>
      </c>
      <c r="C92" s="195">
        <f>C93+C121+C154+C164+C179+C208</f>
        <v>987859955.32999992</v>
      </c>
      <c r="D92" s="50">
        <v>1</v>
      </c>
      <c r="E92" s="28" t="str">
        <f>IF(OR(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0),"","SIN INFORMACIÓN QUE REVELAR")</f>
        <v/>
      </c>
    </row>
    <row r="93" spans="1:5" x14ac:dyDescent="0.2">
      <c r="A93" s="49">
        <v>5100</v>
      </c>
      <c r="B93" s="46" t="s">
        <v>276</v>
      </c>
      <c r="C93" s="195">
        <f>C94+C101+C111</f>
        <v>741543158.19999993</v>
      </c>
      <c r="D93" s="50">
        <f>C93/$C$92</f>
        <v>0.75065615748366221</v>
      </c>
      <c r="E93" s="28"/>
    </row>
    <row r="94" spans="1:5" x14ac:dyDescent="0.2">
      <c r="A94" s="49">
        <v>5110</v>
      </c>
      <c r="B94" s="46" t="s">
        <v>277</v>
      </c>
      <c r="C94" s="195">
        <f>SUM(C95:C100)</f>
        <v>456216757.42999995</v>
      </c>
      <c r="D94" s="50">
        <f t="shared" ref="D94:D157" si="0">C94/$C$92</f>
        <v>0.46182331308044394</v>
      </c>
      <c r="E94" s="28"/>
    </row>
    <row r="95" spans="1:5" x14ac:dyDescent="0.2">
      <c r="A95" s="30">
        <v>5111</v>
      </c>
      <c r="B95" s="28" t="s">
        <v>278</v>
      </c>
      <c r="C95" s="196">
        <v>254382855.33000001</v>
      </c>
      <c r="D95" s="31">
        <f t="shared" si="0"/>
        <v>0.25750902641358919</v>
      </c>
      <c r="E95" s="28"/>
    </row>
    <row r="96" spans="1:5" x14ac:dyDescent="0.2">
      <c r="A96" s="30">
        <v>5112</v>
      </c>
      <c r="B96" s="28" t="s">
        <v>279</v>
      </c>
      <c r="C96" s="196">
        <v>5302837.2699999996</v>
      </c>
      <c r="D96" s="31">
        <f t="shared" si="0"/>
        <v>5.368005091600821E-3</v>
      </c>
      <c r="E96" s="28"/>
    </row>
    <row r="97" spans="1:5" x14ac:dyDescent="0.2">
      <c r="A97" s="30">
        <v>5113</v>
      </c>
      <c r="B97" s="28" t="s">
        <v>280</v>
      </c>
      <c r="C97" s="196">
        <v>57068070.329999998</v>
      </c>
      <c r="D97" s="31">
        <f t="shared" si="0"/>
        <v>5.7769393345776528E-2</v>
      </c>
      <c r="E97" s="28"/>
    </row>
    <row r="98" spans="1:5" x14ac:dyDescent="0.2">
      <c r="A98" s="30">
        <v>5114</v>
      </c>
      <c r="B98" s="28" t="s">
        <v>281</v>
      </c>
      <c r="C98" s="196">
        <v>101086321.47</v>
      </c>
      <c r="D98" s="31">
        <f t="shared" si="0"/>
        <v>0.10232859518658348</v>
      </c>
      <c r="E98" s="28"/>
    </row>
    <row r="99" spans="1:5" x14ac:dyDescent="0.2">
      <c r="A99" s="30">
        <v>5115</v>
      </c>
      <c r="B99" s="28" t="s">
        <v>282</v>
      </c>
      <c r="C99" s="196">
        <v>38376673.030000001</v>
      </c>
      <c r="D99" s="31">
        <f t="shared" si="0"/>
        <v>3.8848293042893986E-2</v>
      </c>
      <c r="E99" s="28"/>
    </row>
    <row r="100" spans="1:5" x14ac:dyDescent="0.2">
      <c r="A100" s="30">
        <v>5116</v>
      </c>
      <c r="B100" s="28" t="s">
        <v>283</v>
      </c>
      <c r="C100" s="196">
        <v>0</v>
      </c>
      <c r="D100" s="31">
        <f t="shared" si="0"/>
        <v>0</v>
      </c>
      <c r="E100" s="28"/>
    </row>
    <row r="101" spans="1:5" x14ac:dyDescent="0.2">
      <c r="A101" s="49">
        <v>5120</v>
      </c>
      <c r="B101" s="46" t="s">
        <v>284</v>
      </c>
      <c r="C101" s="195">
        <f>SUM(C102:C110)</f>
        <v>107811388.37</v>
      </c>
      <c r="D101" s="50">
        <f t="shared" si="0"/>
        <v>0.10913630802453676</v>
      </c>
      <c r="E101" s="28"/>
    </row>
    <row r="102" spans="1:5" x14ac:dyDescent="0.2">
      <c r="A102" s="30">
        <v>5121</v>
      </c>
      <c r="B102" s="28" t="s">
        <v>285</v>
      </c>
      <c r="C102" s="196">
        <v>8860717.9000000004</v>
      </c>
      <c r="D102" s="31">
        <f t="shared" si="0"/>
        <v>8.9696093582819943E-3</v>
      </c>
      <c r="E102" s="28"/>
    </row>
    <row r="103" spans="1:5" x14ac:dyDescent="0.2">
      <c r="A103" s="30">
        <v>5122</v>
      </c>
      <c r="B103" s="28" t="s">
        <v>286</v>
      </c>
      <c r="C103" s="196">
        <v>6412864.04</v>
      </c>
      <c r="D103" s="31">
        <f t="shared" si="0"/>
        <v>6.4916732431549457E-3</v>
      </c>
      <c r="E103" s="28"/>
    </row>
    <row r="104" spans="1:5" x14ac:dyDescent="0.2">
      <c r="A104" s="30">
        <v>5123</v>
      </c>
      <c r="B104" s="28" t="s">
        <v>287</v>
      </c>
      <c r="C104" s="196">
        <v>12500</v>
      </c>
      <c r="D104" s="31">
        <f t="shared" si="0"/>
        <v>1.2653615456883569E-5</v>
      </c>
      <c r="E104" s="28"/>
    </row>
    <row r="105" spans="1:5" x14ac:dyDescent="0.2">
      <c r="A105" s="30">
        <v>5124</v>
      </c>
      <c r="B105" s="28" t="s">
        <v>288</v>
      </c>
      <c r="C105" s="196">
        <v>26048921.27</v>
      </c>
      <c r="D105" s="31">
        <f t="shared" si="0"/>
        <v>2.6369042625377214E-2</v>
      </c>
      <c r="E105" s="28"/>
    </row>
    <row r="106" spans="1:5" x14ac:dyDescent="0.2">
      <c r="A106" s="30">
        <v>5125</v>
      </c>
      <c r="B106" s="28" t="s">
        <v>289</v>
      </c>
      <c r="C106" s="196">
        <v>2787425.2</v>
      </c>
      <c r="D106" s="31">
        <f t="shared" si="0"/>
        <v>2.8216805276501424E-3</v>
      </c>
      <c r="E106" s="28"/>
    </row>
    <row r="107" spans="1:5" x14ac:dyDescent="0.2">
      <c r="A107" s="30">
        <v>5126</v>
      </c>
      <c r="B107" s="28" t="s">
        <v>290</v>
      </c>
      <c r="C107" s="196">
        <v>34717981.390000001</v>
      </c>
      <c r="D107" s="31">
        <f t="shared" si="0"/>
        <v>3.5144638875864012E-2</v>
      </c>
      <c r="E107" s="28"/>
    </row>
    <row r="108" spans="1:5" x14ac:dyDescent="0.2">
      <c r="A108" s="30">
        <v>5127</v>
      </c>
      <c r="B108" s="28" t="s">
        <v>291</v>
      </c>
      <c r="C108" s="196">
        <v>16487229.16</v>
      </c>
      <c r="D108" s="31">
        <f t="shared" si="0"/>
        <v>1.66898446192126E-2</v>
      </c>
      <c r="E108" s="28"/>
    </row>
    <row r="109" spans="1:5" x14ac:dyDescent="0.2">
      <c r="A109" s="30">
        <v>5128</v>
      </c>
      <c r="B109" s="28" t="s">
        <v>292</v>
      </c>
      <c r="C109" s="196">
        <v>1509706.78</v>
      </c>
      <c r="D109" s="31">
        <f t="shared" si="0"/>
        <v>1.528259923741594E-3</v>
      </c>
      <c r="E109" s="28"/>
    </row>
    <row r="110" spans="1:5" x14ac:dyDescent="0.2">
      <c r="A110" s="30">
        <v>5129</v>
      </c>
      <c r="B110" s="28" t="s">
        <v>293</v>
      </c>
      <c r="C110" s="196">
        <v>10974042.630000001</v>
      </c>
      <c r="D110" s="31">
        <f t="shared" si="0"/>
        <v>1.1108905235797379E-2</v>
      </c>
      <c r="E110" s="28"/>
    </row>
    <row r="111" spans="1:5" x14ac:dyDescent="0.2">
      <c r="A111" s="49">
        <v>5130</v>
      </c>
      <c r="B111" s="46" t="s">
        <v>294</v>
      </c>
      <c r="C111" s="195">
        <f>SUM(C112:C120)</f>
        <v>177515012.40000001</v>
      </c>
      <c r="D111" s="50">
        <f t="shared" si="0"/>
        <v>0.17969653637868149</v>
      </c>
      <c r="E111" s="28"/>
    </row>
    <row r="112" spans="1:5" x14ac:dyDescent="0.2">
      <c r="A112" s="30">
        <v>5131</v>
      </c>
      <c r="B112" s="28" t="s">
        <v>295</v>
      </c>
      <c r="C112" s="196">
        <v>56373124.380000003</v>
      </c>
      <c r="D112" s="31">
        <f t="shared" si="0"/>
        <v>5.7065907040607045E-2</v>
      </c>
      <c r="E112" s="28"/>
    </row>
    <row r="113" spans="1:5" x14ac:dyDescent="0.2">
      <c r="A113" s="30">
        <v>5132</v>
      </c>
      <c r="B113" s="28" t="s">
        <v>296</v>
      </c>
      <c r="C113" s="196">
        <v>7978790.7000000002</v>
      </c>
      <c r="D113" s="31">
        <f t="shared" si="0"/>
        <v>8.0768439463007099E-3</v>
      </c>
      <c r="E113" s="28"/>
    </row>
    <row r="114" spans="1:5" x14ac:dyDescent="0.2">
      <c r="A114" s="30">
        <v>5133</v>
      </c>
      <c r="B114" s="28" t="s">
        <v>297</v>
      </c>
      <c r="C114" s="196">
        <v>28784252.010000002</v>
      </c>
      <c r="D114" s="31">
        <f t="shared" si="0"/>
        <v>2.9137988491885439E-2</v>
      </c>
      <c r="E114" s="28"/>
    </row>
    <row r="115" spans="1:5" x14ac:dyDescent="0.2">
      <c r="A115" s="30">
        <v>5134</v>
      </c>
      <c r="B115" s="28" t="s">
        <v>298</v>
      </c>
      <c r="C115" s="196">
        <v>7081855.4800000004</v>
      </c>
      <c r="D115" s="31">
        <f t="shared" si="0"/>
        <v>7.1688860772114891E-3</v>
      </c>
      <c r="E115" s="28"/>
    </row>
    <row r="116" spans="1:5" x14ac:dyDescent="0.2">
      <c r="A116" s="30">
        <v>5135</v>
      </c>
      <c r="B116" s="28" t="s">
        <v>299</v>
      </c>
      <c r="C116" s="196">
        <v>25057007.329999998</v>
      </c>
      <c r="D116" s="31">
        <f t="shared" si="0"/>
        <v>2.536493882033063E-2</v>
      </c>
      <c r="E116" s="28"/>
    </row>
    <row r="117" spans="1:5" x14ac:dyDescent="0.2">
      <c r="A117" s="30">
        <v>5136</v>
      </c>
      <c r="B117" s="28" t="s">
        <v>300</v>
      </c>
      <c r="C117" s="196">
        <v>8165083.8399999999</v>
      </c>
      <c r="D117" s="31">
        <f t="shared" si="0"/>
        <v>8.2654264867659394E-3</v>
      </c>
      <c r="E117" s="28"/>
    </row>
    <row r="118" spans="1:5" x14ac:dyDescent="0.2">
      <c r="A118" s="30">
        <v>5137</v>
      </c>
      <c r="B118" s="28" t="s">
        <v>301</v>
      </c>
      <c r="C118" s="196">
        <v>671241.9</v>
      </c>
      <c r="D118" s="31">
        <f t="shared" si="0"/>
        <v>6.7949095049183166E-4</v>
      </c>
      <c r="E118" s="28"/>
    </row>
    <row r="119" spans="1:5" x14ac:dyDescent="0.2">
      <c r="A119" s="30">
        <v>5138</v>
      </c>
      <c r="B119" s="28" t="s">
        <v>302</v>
      </c>
      <c r="C119" s="196">
        <v>24527037.57</v>
      </c>
      <c r="D119" s="31">
        <f t="shared" si="0"/>
        <v>2.4828456136585283E-2</v>
      </c>
      <c r="E119" s="28"/>
    </row>
    <row r="120" spans="1:5" x14ac:dyDescent="0.2">
      <c r="A120" s="30">
        <v>5139</v>
      </c>
      <c r="B120" s="28" t="s">
        <v>303</v>
      </c>
      <c r="C120" s="196">
        <v>18876619.190000001</v>
      </c>
      <c r="D120" s="31">
        <f t="shared" si="0"/>
        <v>1.9108598428503123E-2</v>
      </c>
      <c r="E120" s="28"/>
    </row>
    <row r="121" spans="1:5" x14ac:dyDescent="0.2">
      <c r="A121" s="49">
        <v>5200</v>
      </c>
      <c r="B121" s="46" t="s">
        <v>304</v>
      </c>
      <c r="C121" s="195">
        <f>C122+C125+C128+C131+C136+C140+C143+C145+C151</f>
        <v>152616177.37</v>
      </c>
      <c r="D121" s="50">
        <f t="shared" si="0"/>
        <v>0.15449171367516132</v>
      </c>
      <c r="E121" s="28"/>
    </row>
    <row r="122" spans="1:5" x14ac:dyDescent="0.2">
      <c r="A122" s="49">
        <v>5210</v>
      </c>
      <c r="B122" s="46" t="s">
        <v>305</v>
      </c>
      <c r="C122" s="195">
        <f>SUM(C123:C124)</f>
        <v>1200000</v>
      </c>
      <c r="D122" s="50">
        <f t="shared" si="0"/>
        <v>1.2147470838608228E-3</v>
      </c>
      <c r="E122" s="28"/>
    </row>
    <row r="123" spans="1:5" x14ac:dyDescent="0.2">
      <c r="A123" s="30">
        <v>5211</v>
      </c>
      <c r="B123" s="28" t="s">
        <v>306</v>
      </c>
      <c r="C123" s="196">
        <v>0</v>
      </c>
      <c r="D123" s="31">
        <f t="shared" si="0"/>
        <v>0</v>
      </c>
      <c r="E123" s="28"/>
    </row>
    <row r="124" spans="1:5" x14ac:dyDescent="0.2">
      <c r="A124" s="30">
        <v>5212</v>
      </c>
      <c r="B124" s="28" t="s">
        <v>307</v>
      </c>
      <c r="C124" s="196">
        <v>1200000</v>
      </c>
      <c r="D124" s="31">
        <f t="shared" si="0"/>
        <v>1.2147470838608228E-3</v>
      </c>
      <c r="E124" s="28"/>
    </row>
    <row r="125" spans="1:5" x14ac:dyDescent="0.2">
      <c r="A125" s="49">
        <v>5220</v>
      </c>
      <c r="B125" s="46" t="s">
        <v>308</v>
      </c>
      <c r="C125" s="195">
        <f>SUM(C126:C127)</f>
        <v>98867493.670000002</v>
      </c>
      <c r="D125" s="50">
        <f t="shared" si="0"/>
        <v>0.10008249968688404</v>
      </c>
      <c r="E125" s="28"/>
    </row>
    <row r="126" spans="1:5" x14ac:dyDescent="0.2">
      <c r="A126" s="30">
        <v>5221</v>
      </c>
      <c r="B126" s="28" t="s">
        <v>309</v>
      </c>
      <c r="C126" s="196">
        <v>98867493.670000002</v>
      </c>
      <c r="D126" s="31">
        <f t="shared" si="0"/>
        <v>0.10008249968688404</v>
      </c>
      <c r="E126" s="28"/>
    </row>
    <row r="127" spans="1:5" x14ac:dyDescent="0.2">
      <c r="A127" s="30">
        <v>5222</v>
      </c>
      <c r="B127" s="28" t="s">
        <v>310</v>
      </c>
      <c r="C127" s="196">
        <v>0</v>
      </c>
      <c r="D127" s="31">
        <f t="shared" si="0"/>
        <v>0</v>
      </c>
      <c r="E127" s="28"/>
    </row>
    <row r="128" spans="1:5" x14ac:dyDescent="0.2">
      <c r="A128" s="49">
        <v>5230</v>
      </c>
      <c r="B128" s="46" t="s">
        <v>255</v>
      </c>
      <c r="C128" s="195">
        <f>SUM(C129:C130)</f>
        <v>16251639.82</v>
      </c>
      <c r="D128" s="50">
        <f t="shared" si="0"/>
        <v>1.6451360066084521E-2</v>
      </c>
      <c r="E128" s="28"/>
    </row>
    <row r="129" spans="1:5" x14ac:dyDescent="0.2">
      <c r="A129" s="30">
        <v>5231</v>
      </c>
      <c r="B129" s="28" t="s">
        <v>311</v>
      </c>
      <c r="C129" s="196">
        <v>3848439.82</v>
      </c>
      <c r="D129" s="31">
        <f t="shared" si="0"/>
        <v>3.8957342072990578E-3</v>
      </c>
      <c r="E129" s="28"/>
    </row>
    <row r="130" spans="1:5" x14ac:dyDescent="0.2">
      <c r="A130" s="30">
        <v>5232</v>
      </c>
      <c r="B130" s="28" t="s">
        <v>312</v>
      </c>
      <c r="C130" s="196">
        <v>12403200</v>
      </c>
      <c r="D130" s="31">
        <f t="shared" si="0"/>
        <v>1.2555625858785464E-2</v>
      </c>
      <c r="E130" s="28"/>
    </row>
    <row r="131" spans="1:5" x14ac:dyDescent="0.2">
      <c r="A131" s="49">
        <v>5240</v>
      </c>
      <c r="B131" s="46" t="s">
        <v>256</v>
      </c>
      <c r="C131" s="195">
        <f>SUM(C132:C135)</f>
        <v>36297043.880000003</v>
      </c>
      <c r="D131" s="50">
        <f t="shared" si="0"/>
        <v>3.6743106838331936E-2</v>
      </c>
      <c r="E131" s="28"/>
    </row>
    <row r="132" spans="1:5" x14ac:dyDescent="0.2">
      <c r="A132" s="30">
        <v>5241</v>
      </c>
      <c r="B132" s="28" t="s">
        <v>313</v>
      </c>
      <c r="C132" s="196">
        <v>25783441.719999999</v>
      </c>
      <c r="D132" s="31">
        <f t="shared" si="0"/>
        <v>2.6100300534387895E-2</v>
      </c>
      <c r="E132" s="28"/>
    </row>
    <row r="133" spans="1:5" x14ac:dyDescent="0.2">
      <c r="A133" s="30">
        <v>5242</v>
      </c>
      <c r="B133" s="28" t="s">
        <v>314</v>
      </c>
      <c r="C133" s="196">
        <v>6703602.1699999999</v>
      </c>
      <c r="D133" s="31">
        <f t="shared" si="0"/>
        <v>6.7859843228088189E-3</v>
      </c>
      <c r="E133" s="28"/>
    </row>
    <row r="134" spans="1:5" x14ac:dyDescent="0.2">
      <c r="A134" s="30">
        <v>5243</v>
      </c>
      <c r="B134" s="28" t="s">
        <v>315</v>
      </c>
      <c r="C134" s="196">
        <v>3809999.99</v>
      </c>
      <c r="D134" s="31">
        <f t="shared" si="0"/>
        <v>3.8568219811352198E-3</v>
      </c>
      <c r="E134" s="28"/>
    </row>
    <row r="135" spans="1:5" x14ac:dyDescent="0.2">
      <c r="A135" s="30">
        <v>5244</v>
      </c>
      <c r="B135" s="28" t="s">
        <v>316</v>
      </c>
      <c r="C135" s="196">
        <v>0</v>
      </c>
      <c r="D135" s="31">
        <f t="shared" si="0"/>
        <v>0</v>
      </c>
      <c r="E135" s="28"/>
    </row>
    <row r="136" spans="1:5" x14ac:dyDescent="0.2">
      <c r="A136" s="49">
        <v>5250</v>
      </c>
      <c r="B136" s="46" t="s">
        <v>257</v>
      </c>
      <c r="C136" s="195">
        <f>SUM(C137:C139)</f>
        <v>0</v>
      </c>
      <c r="D136" s="50">
        <f t="shared" si="0"/>
        <v>0</v>
      </c>
      <c r="E136" s="28"/>
    </row>
    <row r="137" spans="1:5" x14ac:dyDescent="0.2">
      <c r="A137" s="30">
        <v>5251</v>
      </c>
      <c r="B137" s="28" t="s">
        <v>317</v>
      </c>
      <c r="C137" s="196">
        <v>0</v>
      </c>
      <c r="D137" s="31">
        <f t="shared" si="0"/>
        <v>0</v>
      </c>
      <c r="E137" s="28"/>
    </row>
    <row r="138" spans="1:5" x14ac:dyDescent="0.2">
      <c r="A138" s="30">
        <v>5252</v>
      </c>
      <c r="B138" s="28" t="s">
        <v>318</v>
      </c>
      <c r="C138" s="196">
        <v>0</v>
      </c>
      <c r="D138" s="31">
        <f t="shared" si="0"/>
        <v>0</v>
      </c>
      <c r="E138" s="28"/>
    </row>
    <row r="139" spans="1:5" x14ac:dyDescent="0.2">
      <c r="A139" s="30">
        <v>5259</v>
      </c>
      <c r="B139" s="28" t="s">
        <v>319</v>
      </c>
      <c r="C139" s="196">
        <v>0</v>
      </c>
      <c r="D139" s="31">
        <f t="shared" si="0"/>
        <v>0</v>
      </c>
      <c r="E139" s="28"/>
    </row>
    <row r="140" spans="1:5" x14ac:dyDescent="0.2">
      <c r="A140" s="49">
        <v>5260</v>
      </c>
      <c r="B140" s="46" t="s">
        <v>320</v>
      </c>
      <c r="C140" s="195">
        <f>SUM(C141:C142)</f>
        <v>0</v>
      </c>
      <c r="D140" s="50">
        <f t="shared" si="0"/>
        <v>0</v>
      </c>
      <c r="E140" s="28"/>
    </row>
    <row r="141" spans="1:5" x14ac:dyDescent="0.2">
      <c r="A141" s="30">
        <v>5261</v>
      </c>
      <c r="B141" s="28" t="s">
        <v>321</v>
      </c>
      <c r="C141" s="196">
        <v>0</v>
      </c>
      <c r="D141" s="31">
        <f t="shared" si="0"/>
        <v>0</v>
      </c>
      <c r="E141" s="28"/>
    </row>
    <row r="142" spans="1:5" x14ac:dyDescent="0.2">
      <c r="A142" s="30">
        <v>5262</v>
      </c>
      <c r="B142" s="28" t="s">
        <v>322</v>
      </c>
      <c r="C142" s="196">
        <v>0</v>
      </c>
      <c r="D142" s="31">
        <f t="shared" si="0"/>
        <v>0</v>
      </c>
      <c r="E142" s="28"/>
    </row>
    <row r="143" spans="1:5" x14ac:dyDescent="0.2">
      <c r="A143" s="49">
        <v>5270</v>
      </c>
      <c r="B143" s="46" t="s">
        <v>323</v>
      </c>
      <c r="C143" s="195">
        <f>SUM(C144)</f>
        <v>0</v>
      </c>
      <c r="D143" s="50">
        <f t="shared" si="0"/>
        <v>0</v>
      </c>
      <c r="E143" s="28"/>
    </row>
    <row r="144" spans="1:5" x14ac:dyDescent="0.2">
      <c r="A144" s="30">
        <v>5271</v>
      </c>
      <c r="B144" s="28" t="s">
        <v>324</v>
      </c>
      <c r="C144" s="196">
        <v>0</v>
      </c>
      <c r="D144" s="31">
        <f t="shared" si="0"/>
        <v>0</v>
      </c>
      <c r="E144" s="28"/>
    </row>
    <row r="145" spans="1:5" x14ac:dyDescent="0.2">
      <c r="A145" s="49">
        <v>5280</v>
      </c>
      <c r="B145" s="46" t="s">
        <v>325</v>
      </c>
      <c r="C145" s="195">
        <f>SUM(C146:C150)</f>
        <v>0</v>
      </c>
      <c r="D145" s="50">
        <f t="shared" si="0"/>
        <v>0</v>
      </c>
      <c r="E145" s="28"/>
    </row>
    <row r="146" spans="1:5" x14ac:dyDescent="0.2">
      <c r="A146" s="30">
        <v>5281</v>
      </c>
      <c r="B146" s="28" t="s">
        <v>326</v>
      </c>
      <c r="C146" s="196">
        <v>0</v>
      </c>
      <c r="D146" s="31">
        <f t="shared" si="0"/>
        <v>0</v>
      </c>
      <c r="E146" s="28"/>
    </row>
    <row r="147" spans="1:5" x14ac:dyDescent="0.2">
      <c r="A147" s="30">
        <v>5282</v>
      </c>
      <c r="B147" s="28" t="s">
        <v>327</v>
      </c>
      <c r="C147" s="196">
        <v>0</v>
      </c>
      <c r="D147" s="31">
        <f t="shared" si="0"/>
        <v>0</v>
      </c>
      <c r="E147" s="28"/>
    </row>
    <row r="148" spans="1:5" x14ac:dyDescent="0.2">
      <c r="A148" s="30">
        <v>5283</v>
      </c>
      <c r="B148" s="28" t="s">
        <v>328</v>
      </c>
      <c r="C148" s="196">
        <v>0</v>
      </c>
      <c r="D148" s="31">
        <f t="shared" si="0"/>
        <v>0</v>
      </c>
      <c r="E148" s="28"/>
    </row>
    <row r="149" spans="1:5" x14ac:dyDescent="0.2">
      <c r="A149" s="30">
        <v>5284</v>
      </c>
      <c r="B149" s="28" t="s">
        <v>329</v>
      </c>
      <c r="C149" s="196">
        <v>0</v>
      </c>
      <c r="D149" s="31">
        <f t="shared" si="0"/>
        <v>0</v>
      </c>
      <c r="E149" s="28"/>
    </row>
    <row r="150" spans="1:5" x14ac:dyDescent="0.2">
      <c r="A150" s="30">
        <v>5285</v>
      </c>
      <c r="B150" s="28" t="s">
        <v>330</v>
      </c>
      <c r="C150" s="196">
        <v>0</v>
      </c>
      <c r="D150" s="31">
        <f t="shared" si="0"/>
        <v>0</v>
      </c>
      <c r="E150" s="28"/>
    </row>
    <row r="151" spans="1:5" x14ac:dyDescent="0.2">
      <c r="A151" s="49">
        <v>5290</v>
      </c>
      <c r="B151" s="46" t="s">
        <v>331</v>
      </c>
      <c r="C151" s="195">
        <f>SUM(C152:C153)</f>
        <v>0</v>
      </c>
      <c r="D151" s="50">
        <f t="shared" si="0"/>
        <v>0</v>
      </c>
      <c r="E151" s="28"/>
    </row>
    <row r="152" spans="1:5" x14ac:dyDescent="0.2">
      <c r="A152" s="30">
        <v>5291</v>
      </c>
      <c r="B152" s="28" t="s">
        <v>332</v>
      </c>
      <c r="C152" s="196">
        <v>0</v>
      </c>
      <c r="D152" s="31">
        <f t="shared" si="0"/>
        <v>0</v>
      </c>
      <c r="E152" s="28"/>
    </row>
    <row r="153" spans="1:5" x14ac:dyDescent="0.2">
      <c r="A153" s="30">
        <v>5292</v>
      </c>
      <c r="B153" s="28" t="s">
        <v>333</v>
      </c>
      <c r="C153" s="196">
        <v>0</v>
      </c>
      <c r="D153" s="31">
        <f t="shared" si="0"/>
        <v>0</v>
      </c>
      <c r="E153" s="28"/>
    </row>
    <row r="154" spans="1:5" x14ac:dyDescent="0.2">
      <c r="A154" s="49">
        <v>5300</v>
      </c>
      <c r="B154" s="46" t="s">
        <v>334</v>
      </c>
      <c r="C154" s="195">
        <f>C155+C158+C161</f>
        <v>0</v>
      </c>
      <c r="D154" s="50">
        <f t="shared" si="0"/>
        <v>0</v>
      </c>
      <c r="E154" s="28"/>
    </row>
    <row r="155" spans="1:5" x14ac:dyDescent="0.2">
      <c r="A155" s="49">
        <v>5310</v>
      </c>
      <c r="B155" s="46" t="s">
        <v>250</v>
      </c>
      <c r="C155" s="195">
        <f>C156+C157</f>
        <v>0</v>
      </c>
      <c r="D155" s="50">
        <f t="shared" si="0"/>
        <v>0</v>
      </c>
      <c r="E155" s="28"/>
    </row>
    <row r="156" spans="1:5" x14ac:dyDescent="0.2">
      <c r="A156" s="30">
        <v>5311</v>
      </c>
      <c r="B156" s="28" t="s">
        <v>335</v>
      </c>
      <c r="C156" s="196">
        <v>0</v>
      </c>
      <c r="D156" s="31">
        <f t="shared" si="0"/>
        <v>0</v>
      </c>
      <c r="E156" s="28"/>
    </row>
    <row r="157" spans="1:5" x14ac:dyDescent="0.2">
      <c r="A157" s="30">
        <v>5312</v>
      </c>
      <c r="B157" s="28" t="s">
        <v>336</v>
      </c>
      <c r="C157" s="196">
        <v>0</v>
      </c>
      <c r="D157" s="31">
        <f t="shared" si="0"/>
        <v>0</v>
      </c>
      <c r="E157" s="28"/>
    </row>
    <row r="158" spans="1:5" x14ac:dyDescent="0.2">
      <c r="A158" s="49">
        <v>5320</v>
      </c>
      <c r="B158" s="46" t="s">
        <v>251</v>
      </c>
      <c r="C158" s="195">
        <f>SUM(C159:C160)</f>
        <v>0</v>
      </c>
      <c r="D158" s="50">
        <f t="shared" ref="D158:D210" si="1">C158/$C$92</f>
        <v>0</v>
      </c>
      <c r="E158" s="28"/>
    </row>
    <row r="159" spans="1:5" x14ac:dyDescent="0.2">
      <c r="A159" s="30">
        <v>5321</v>
      </c>
      <c r="B159" s="28" t="s">
        <v>337</v>
      </c>
      <c r="C159" s="196">
        <v>0</v>
      </c>
      <c r="D159" s="31">
        <f t="shared" si="1"/>
        <v>0</v>
      </c>
      <c r="E159" s="28"/>
    </row>
    <row r="160" spans="1:5" x14ac:dyDescent="0.2">
      <c r="A160" s="30">
        <v>5322</v>
      </c>
      <c r="B160" s="28" t="s">
        <v>338</v>
      </c>
      <c r="C160" s="196">
        <v>0</v>
      </c>
      <c r="D160" s="31">
        <f t="shared" si="1"/>
        <v>0</v>
      </c>
      <c r="E160" s="28"/>
    </row>
    <row r="161" spans="1:5" x14ac:dyDescent="0.2">
      <c r="A161" s="49">
        <v>5330</v>
      </c>
      <c r="B161" s="46" t="s">
        <v>252</v>
      </c>
      <c r="C161" s="195">
        <f>SUM(C162:C163)</f>
        <v>0</v>
      </c>
      <c r="D161" s="50">
        <f t="shared" si="1"/>
        <v>0</v>
      </c>
      <c r="E161" s="28"/>
    </row>
    <row r="162" spans="1:5" x14ac:dyDescent="0.2">
      <c r="A162" s="30">
        <v>5331</v>
      </c>
      <c r="B162" s="28" t="s">
        <v>339</v>
      </c>
      <c r="C162" s="196">
        <v>0</v>
      </c>
      <c r="D162" s="31">
        <f t="shared" si="1"/>
        <v>0</v>
      </c>
      <c r="E162" s="28"/>
    </row>
    <row r="163" spans="1:5" x14ac:dyDescent="0.2">
      <c r="A163" s="30">
        <v>5332</v>
      </c>
      <c r="B163" s="28" t="s">
        <v>340</v>
      </c>
      <c r="C163" s="196">
        <v>0</v>
      </c>
      <c r="D163" s="31">
        <f t="shared" si="1"/>
        <v>0</v>
      </c>
      <c r="E163" s="28"/>
    </row>
    <row r="164" spans="1:5" x14ac:dyDescent="0.2">
      <c r="A164" s="49">
        <v>5400</v>
      </c>
      <c r="B164" s="46" t="s">
        <v>341</v>
      </c>
      <c r="C164" s="195">
        <f>C165+C168+C171+C174+C176</f>
        <v>5135222.18</v>
      </c>
      <c r="D164" s="50">
        <f t="shared" si="1"/>
        <v>5.1983301401103471E-3</v>
      </c>
      <c r="E164" s="28"/>
    </row>
    <row r="165" spans="1:5" x14ac:dyDescent="0.2">
      <c r="A165" s="49">
        <v>5410</v>
      </c>
      <c r="B165" s="46" t="s">
        <v>342</v>
      </c>
      <c r="C165" s="195">
        <f>SUM(C166:C167)</f>
        <v>5135222.18</v>
      </c>
      <c r="D165" s="50">
        <f t="shared" si="1"/>
        <v>5.1983301401103471E-3</v>
      </c>
      <c r="E165" s="28"/>
    </row>
    <row r="166" spans="1:5" x14ac:dyDescent="0.2">
      <c r="A166" s="30">
        <v>5411</v>
      </c>
      <c r="B166" s="28" t="s">
        <v>343</v>
      </c>
      <c r="C166" s="196">
        <v>5135222.18</v>
      </c>
      <c r="D166" s="31">
        <f t="shared" si="1"/>
        <v>5.1983301401103471E-3</v>
      </c>
      <c r="E166" s="28"/>
    </row>
    <row r="167" spans="1:5" x14ac:dyDescent="0.2">
      <c r="A167" s="30">
        <v>5412</v>
      </c>
      <c r="B167" s="28" t="s">
        <v>344</v>
      </c>
      <c r="C167" s="196">
        <v>0</v>
      </c>
      <c r="D167" s="31">
        <f t="shared" si="1"/>
        <v>0</v>
      </c>
      <c r="E167" s="28"/>
    </row>
    <row r="168" spans="1:5" x14ac:dyDescent="0.2">
      <c r="A168" s="49">
        <v>5420</v>
      </c>
      <c r="B168" s="46" t="s">
        <v>345</v>
      </c>
      <c r="C168" s="195">
        <f>SUM(C169:C170)</f>
        <v>0</v>
      </c>
      <c r="D168" s="50">
        <f t="shared" si="1"/>
        <v>0</v>
      </c>
      <c r="E168" s="28"/>
    </row>
    <row r="169" spans="1:5" x14ac:dyDescent="0.2">
      <c r="A169" s="30">
        <v>5421</v>
      </c>
      <c r="B169" s="28" t="s">
        <v>346</v>
      </c>
      <c r="C169" s="196">
        <v>0</v>
      </c>
      <c r="D169" s="31">
        <f t="shared" si="1"/>
        <v>0</v>
      </c>
      <c r="E169" s="28"/>
    </row>
    <row r="170" spans="1:5" x14ac:dyDescent="0.2">
      <c r="A170" s="30">
        <v>5422</v>
      </c>
      <c r="B170" s="28" t="s">
        <v>347</v>
      </c>
      <c r="C170" s="196">
        <v>0</v>
      </c>
      <c r="D170" s="31">
        <f t="shared" si="1"/>
        <v>0</v>
      </c>
      <c r="E170" s="28"/>
    </row>
    <row r="171" spans="1:5" x14ac:dyDescent="0.2">
      <c r="A171" s="49">
        <v>5430</v>
      </c>
      <c r="B171" s="46" t="s">
        <v>348</v>
      </c>
      <c r="C171" s="195">
        <f>SUM(C172:C173)</f>
        <v>0</v>
      </c>
      <c r="D171" s="50">
        <f t="shared" si="1"/>
        <v>0</v>
      </c>
      <c r="E171" s="28"/>
    </row>
    <row r="172" spans="1:5" x14ac:dyDescent="0.2">
      <c r="A172" s="30">
        <v>5431</v>
      </c>
      <c r="B172" s="28" t="s">
        <v>349</v>
      </c>
      <c r="C172" s="196">
        <v>0</v>
      </c>
      <c r="D172" s="31">
        <f t="shared" si="1"/>
        <v>0</v>
      </c>
      <c r="E172" s="28"/>
    </row>
    <row r="173" spans="1:5" x14ac:dyDescent="0.2">
      <c r="A173" s="30">
        <v>5432</v>
      </c>
      <c r="B173" s="28" t="s">
        <v>350</v>
      </c>
      <c r="C173" s="196">
        <v>0</v>
      </c>
      <c r="D173" s="31">
        <f t="shared" si="1"/>
        <v>0</v>
      </c>
      <c r="E173" s="28"/>
    </row>
    <row r="174" spans="1:5" x14ac:dyDescent="0.2">
      <c r="A174" s="49">
        <v>5440</v>
      </c>
      <c r="B174" s="46" t="s">
        <v>351</v>
      </c>
      <c r="C174" s="195">
        <f>SUM(C175)</f>
        <v>0</v>
      </c>
      <c r="D174" s="50">
        <f t="shared" si="1"/>
        <v>0</v>
      </c>
      <c r="E174" s="28"/>
    </row>
    <row r="175" spans="1:5" x14ac:dyDescent="0.2">
      <c r="A175" s="30">
        <v>5441</v>
      </c>
      <c r="B175" s="28" t="s">
        <v>351</v>
      </c>
      <c r="C175" s="196">
        <v>0</v>
      </c>
      <c r="D175" s="31">
        <f t="shared" si="1"/>
        <v>0</v>
      </c>
      <c r="E175" s="28"/>
    </row>
    <row r="176" spans="1:5" x14ac:dyDescent="0.2">
      <c r="A176" s="49">
        <v>5450</v>
      </c>
      <c r="B176" s="46" t="s">
        <v>352</v>
      </c>
      <c r="C176" s="195">
        <f>SUM(C177:C178)</f>
        <v>0</v>
      </c>
      <c r="D176" s="50">
        <f t="shared" si="1"/>
        <v>0</v>
      </c>
      <c r="E176" s="28"/>
    </row>
    <row r="177" spans="1:5" x14ac:dyDescent="0.2">
      <c r="A177" s="30">
        <v>5451</v>
      </c>
      <c r="B177" s="28" t="s">
        <v>353</v>
      </c>
      <c r="C177" s="196">
        <v>0</v>
      </c>
      <c r="D177" s="31">
        <f t="shared" si="1"/>
        <v>0</v>
      </c>
      <c r="E177" s="28"/>
    </row>
    <row r="178" spans="1:5" x14ac:dyDescent="0.2">
      <c r="A178" s="30">
        <v>5452</v>
      </c>
      <c r="B178" s="28" t="s">
        <v>354</v>
      </c>
      <c r="C178" s="196">
        <v>0</v>
      </c>
      <c r="D178" s="31">
        <f t="shared" si="1"/>
        <v>0</v>
      </c>
      <c r="E178" s="28"/>
    </row>
    <row r="179" spans="1:5" x14ac:dyDescent="0.2">
      <c r="A179" s="49">
        <v>5500</v>
      </c>
      <c r="B179" s="46" t="s">
        <v>355</v>
      </c>
      <c r="C179" s="195">
        <f>C180+C189+C192+C198</f>
        <v>54344006.880000003</v>
      </c>
      <c r="D179" s="50">
        <f t="shared" si="1"/>
        <v>5.5011853235660407E-2</v>
      </c>
      <c r="E179" s="28"/>
    </row>
    <row r="180" spans="1:5" x14ac:dyDescent="0.2">
      <c r="A180" s="49">
        <v>5510</v>
      </c>
      <c r="B180" s="46" t="s">
        <v>356</v>
      </c>
      <c r="C180" s="195">
        <f>SUM(C181:C188)</f>
        <v>54344006.880000003</v>
      </c>
      <c r="D180" s="50">
        <f t="shared" si="1"/>
        <v>5.5011853235660407E-2</v>
      </c>
      <c r="E180" s="28"/>
    </row>
    <row r="181" spans="1:5" x14ac:dyDescent="0.2">
      <c r="A181" s="30">
        <v>5511</v>
      </c>
      <c r="B181" s="28" t="s">
        <v>357</v>
      </c>
      <c r="C181" s="196">
        <v>0</v>
      </c>
      <c r="D181" s="31">
        <f t="shared" si="1"/>
        <v>0</v>
      </c>
      <c r="E181" s="28"/>
    </row>
    <row r="182" spans="1:5" x14ac:dyDescent="0.2">
      <c r="A182" s="30">
        <v>5512</v>
      </c>
      <c r="B182" s="28" t="s">
        <v>358</v>
      </c>
      <c r="C182" s="196">
        <v>0</v>
      </c>
      <c r="D182" s="31">
        <f t="shared" si="1"/>
        <v>0</v>
      </c>
      <c r="E182" s="28"/>
    </row>
    <row r="183" spans="1:5" x14ac:dyDescent="0.2">
      <c r="A183" s="30">
        <v>5513</v>
      </c>
      <c r="B183" s="28" t="s">
        <v>359</v>
      </c>
      <c r="C183" s="196">
        <v>10861765.970000001</v>
      </c>
      <c r="D183" s="31">
        <f t="shared" si="1"/>
        <v>1.0995248781363518E-2</v>
      </c>
      <c r="E183" s="28"/>
    </row>
    <row r="184" spans="1:5" x14ac:dyDescent="0.2">
      <c r="A184" s="30">
        <v>5514</v>
      </c>
      <c r="B184" s="28" t="s">
        <v>360</v>
      </c>
      <c r="C184" s="196">
        <v>0</v>
      </c>
      <c r="D184" s="31">
        <f t="shared" si="1"/>
        <v>0</v>
      </c>
      <c r="E184" s="28"/>
    </row>
    <row r="185" spans="1:5" x14ac:dyDescent="0.2">
      <c r="A185" s="30">
        <v>5515</v>
      </c>
      <c r="B185" s="28" t="s">
        <v>361</v>
      </c>
      <c r="C185" s="196">
        <v>42001446.380000003</v>
      </c>
      <c r="D185" s="31">
        <f t="shared" si="1"/>
        <v>4.2517612090034761E-2</v>
      </c>
      <c r="E185" s="28"/>
    </row>
    <row r="186" spans="1:5" x14ac:dyDescent="0.2">
      <c r="A186" s="30">
        <v>5516</v>
      </c>
      <c r="B186" s="28" t="s">
        <v>362</v>
      </c>
      <c r="C186" s="196">
        <v>0</v>
      </c>
      <c r="D186" s="31">
        <f t="shared" si="1"/>
        <v>0</v>
      </c>
      <c r="E186" s="28"/>
    </row>
    <row r="187" spans="1:5" x14ac:dyDescent="0.2">
      <c r="A187" s="30">
        <v>5517</v>
      </c>
      <c r="B187" s="28" t="s">
        <v>363</v>
      </c>
      <c r="C187" s="196">
        <v>1172982.53</v>
      </c>
      <c r="D187" s="31">
        <f t="shared" si="1"/>
        <v>1.1873975897809916E-3</v>
      </c>
      <c r="E187" s="28"/>
    </row>
    <row r="188" spans="1:5" x14ac:dyDescent="0.2">
      <c r="A188" s="30">
        <v>5518</v>
      </c>
      <c r="B188" s="28" t="s">
        <v>41</v>
      </c>
      <c r="C188" s="196">
        <v>307812</v>
      </c>
      <c r="D188" s="31">
        <f t="shared" si="1"/>
        <v>3.1159477448113965E-4</v>
      </c>
      <c r="E188" s="28"/>
    </row>
    <row r="189" spans="1:5" x14ac:dyDescent="0.2">
      <c r="A189" s="49">
        <v>5520</v>
      </c>
      <c r="B189" s="46" t="s">
        <v>40</v>
      </c>
      <c r="C189" s="195">
        <f>SUM(C190:C191)</f>
        <v>0</v>
      </c>
      <c r="D189" s="50">
        <f t="shared" si="1"/>
        <v>0</v>
      </c>
      <c r="E189" s="28"/>
    </row>
    <row r="190" spans="1:5" x14ac:dyDescent="0.2">
      <c r="A190" s="30">
        <v>5521</v>
      </c>
      <c r="B190" s="28" t="s">
        <v>364</v>
      </c>
      <c r="C190" s="196">
        <v>0</v>
      </c>
      <c r="D190" s="31">
        <f t="shared" si="1"/>
        <v>0</v>
      </c>
      <c r="E190" s="28"/>
    </row>
    <row r="191" spans="1:5" x14ac:dyDescent="0.2">
      <c r="A191" s="30">
        <v>5522</v>
      </c>
      <c r="B191" s="28" t="s">
        <v>365</v>
      </c>
      <c r="C191" s="196">
        <v>0</v>
      </c>
      <c r="D191" s="31">
        <f t="shared" si="1"/>
        <v>0</v>
      </c>
      <c r="E191" s="28"/>
    </row>
    <row r="192" spans="1:5" x14ac:dyDescent="0.2">
      <c r="A192" s="49">
        <v>5530</v>
      </c>
      <c r="B192" s="46" t="s">
        <v>366</v>
      </c>
      <c r="C192" s="195">
        <f>SUM(C193:C197)</f>
        <v>0</v>
      </c>
      <c r="D192" s="50">
        <f t="shared" si="1"/>
        <v>0</v>
      </c>
      <c r="E192" s="28"/>
    </row>
    <row r="193" spans="1:5" x14ac:dyDescent="0.2">
      <c r="A193" s="30">
        <v>5531</v>
      </c>
      <c r="B193" s="28" t="s">
        <v>367</v>
      </c>
      <c r="C193" s="196">
        <v>0</v>
      </c>
      <c r="D193" s="31">
        <f t="shared" si="1"/>
        <v>0</v>
      </c>
      <c r="E193" s="28"/>
    </row>
    <row r="194" spans="1:5" x14ac:dyDescent="0.2">
      <c r="A194" s="30">
        <v>5532</v>
      </c>
      <c r="B194" s="28" t="s">
        <v>368</v>
      </c>
      <c r="C194" s="196">
        <v>0</v>
      </c>
      <c r="D194" s="31">
        <f t="shared" si="1"/>
        <v>0</v>
      </c>
      <c r="E194" s="28"/>
    </row>
    <row r="195" spans="1:5" x14ac:dyDescent="0.2">
      <c r="A195" s="30">
        <v>5533</v>
      </c>
      <c r="B195" s="28" t="s">
        <v>369</v>
      </c>
      <c r="C195" s="196">
        <v>0</v>
      </c>
      <c r="D195" s="31">
        <f t="shared" si="1"/>
        <v>0</v>
      </c>
      <c r="E195" s="28"/>
    </row>
    <row r="196" spans="1:5" x14ac:dyDescent="0.2">
      <c r="A196" s="30">
        <v>5534</v>
      </c>
      <c r="B196" s="28" t="s">
        <v>370</v>
      </c>
      <c r="C196" s="196">
        <v>0</v>
      </c>
      <c r="D196" s="31">
        <f t="shared" si="1"/>
        <v>0</v>
      </c>
      <c r="E196" s="28"/>
    </row>
    <row r="197" spans="1:5" x14ac:dyDescent="0.2">
      <c r="A197" s="30">
        <v>5535</v>
      </c>
      <c r="B197" s="28" t="s">
        <v>371</v>
      </c>
      <c r="C197" s="196">
        <v>0</v>
      </c>
      <c r="D197" s="31">
        <f t="shared" si="1"/>
        <v>0</v>
      </c>
      <c r="E197" s="28"/>
    </row>
    <row r="198" spans="1:5" x14ac:dyDescent="0.2">
      <c r="A198" s="49">
        <v>5590</v>
      </c>
      <c r="B198" s="46" t="s">
        <v>372</v>
      </c>
      <c r="C198" s="195">
        <f>SUM(C199:C207)</f>
        <v>0</v>
      </c>
      <c r="D198" s="50">
        <f t="shared" si="1"/>
        <v>0</v>
      </c>
      <c r="E198" s="28"/>
    </row>
    <row r="199" spans="1:5" x14ac:dyDescent="0.2">
      <c r="A199" s="30">
        <v>5591</v>
      </c>
      <c r="B199" s="28" t="s">
        <v>373</v>
      </c>
      <c r="C199" s="196">
        <v>0</v>
      </c>
      <c r="D199" s="31">
        <f t="shared" si="1"/>
        <v>0</v>
      </c>
      <c r="E199" s="28"/>
    </row>
    <row r="200" spans="1:5" x14ac:dyDescent="0.2">
      <c r="A200" s="30">
        <v>5592</v>
      </c>
      <c r="B200" s="28" t="s">
        <v>374</v>
      </c>
      <c r="C200" s="196">
        <v>0</v>
      </c>
      <c r="D200" s="31">
        <f t="shared" si="1"/>
        <v>0</v>
      </c>
      <c r="E200" s="28"/>
    </row>
    <row r="201" spans="1:5" x14ac:dyDescent="0.2">
      <c r="A201" s="30">
        <v>5593</v>
      </c>
      <c r="B201" s="28" t="s">
        <v>375</v>
      </c>
      <c r="C201" s="196">
        <v>0</v>
      </c>
      <c r="D201" s="31">
        <f t="shared" si="1"/>
        <v>0</v>
      </c>
      <c r="E201" s="28"/>
    </row>
    <row r="202" spans="1:5" x14ac:dyDescent="0.2">
      <c r="A202" s="30">
        <v>5594</v>
      </c>
      <c r="B202" s="28" t="s">
        <v>431</v>
      </c>
      <c r="C202" s="196">
        <v>0</v>
      </c>
      <c r="D202" s="31">
        <f t="shared" si="1"/>
        <v>0</v>
      </c>
      <c r="E202" s="28"/>
    </row>
    <row r="203" spans="1:5" x14ac:dyDescent="0.2">
      <c r="A203" s="30">
        <v>5595</v>
      </c>
      <c r="B203" s="28" t="s">
        <v>377</v>
      </c>
      <c r="C203" s="196">
        <v>0</v>
      </c>
      <c r="D203" s="31">
        <f t="shared" si="1"/>
        <v>0</v>
      </c>
      <c r="E203" s="28"/>
    </row>
    <row r="204" spans="1:5" x14ac:dyDescent="0.2">
      <c r="A204" s="30">
        <v>5596</v>
      </c>
      <c r="B204" s="28" t="s">
        <v>272</v>
      </c>
      <c r="C204" s="196">
        <v>0</v>
      </c>
      <c r="D204" s="31">
        <f t="shared" si="1"/>
        <v>0</v>
      </c>
      <c r="E204" s="28"/>
    </row>
    <row r="205" spans="1:5" x14ac:dyDescent="0.2">
      <c r="A205" s="30">
        <v>5597</v>
      </c>
      <c r="B205" s="28" t="s">
        <v>378</v>
      </c>
      <c r="C205" s="196">
        <v>0</v>
      </c>
      <c r="D205" s="31">
        <f t="shared" si="1"/>
        <v>0</v>
      </c>
      <c r="E205" s="28"/>
    </row>
    <row r="206" spans="1:5" x14ac:dyDescent="0.2">
      <c r="A206" s="30">
        <v>5598</v>
      </c>
      <c r="B206" s="28" t="s">
        <v>432</v>
      </c>
      <c r="C206" s="196">
        <v>0</v>
      </c>
      <c r="D206" s="31">
        <f t="shared" si="1"/>
        <v>0</v>
      </c>
      <c r="E206" s="28"/>
    </row>
    <row r="207" spans="1:5" x14ac:dyDescent="0.2">
      <c r="A207" s="30">
        <v>5599</v>
      </c>
      <c r="B207" s="28" t="s">
        <v>379</v>
      </c>
      <c r="C207" s="196">
        <v>0</v>
      </c>
      <c r="D207" s="31">
        <f t="shared" si="1"/>
        <v>0</v>
      </c>
      <c r="E207" s="28"/>
    </row>
    <row r="208" spans="1:5" x14ac:dyDescent="0.2">
      <c r="A208" s="49">
        <v>5600</v>
      </c>
      <c r="B208" s="46" t="s">
        <v>39</v>
      </c>
      <c r="C208" s="195">
        <f>C209</f>
        <v>34221390.700000003</v>
      </c>
      <c r="D208" s="50">
        <f t="shared" si="1"/>
        <v>3.4641945465405735E-2</v>
      </c>
      <c r="E208" s="28"/>
    </row>
    <row r="209" spans="1:5" x14ac:dyDescent="0.2">
      <c r="A209" s="49">
        <v>5610</v>
      </c>
      <c r="B209" s="46" t="s">
        <v>380</v>
      </c>
      <c r="C209" s="195">
        <f>C210</f>
        <v>34221390.700000003</v>
      </c>
      <c r="D209" s="50">
        <f t="shared" si="1"/>
        <v>3.4641945465405735E-2</v>
      </c>
      <c r="E209" s="28"/>
    </row>
    <row r="210" spans="1:5" x14ac:dyDescent="0.2">
      <c r="A210" s="30">
        <v>5611</v>
      </c>
      <c r="B210" s="28" t="s">
        <v>381</v>
      </c>
      <c r="C210" s="196">
        <v>34221390.700000003</v>
      </c>
      <c r="D210" s="31">
        <f t="shared" si="1"/>
        <v>3.4641945465405735E-2</v>
      </c>
      <c r="E210" s="28"/>
    </row>
    <row r="211" spans="1:5" x14ac:dyDescent="0.2">
      <c r="A211" s="6" t="s">
        <v>516</v>
      </c>
      <c r="C211" s="6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35433070866141736" bottom="0.35433070866141736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opLeftCell="A14" zoomScale="70" zoomScaleNormal="70" workbookViewId="0">
      <selection activeCell="A179" sqref="A179:XFD597"/>
    </sheetView>
  </sheetViews>
  <sheetFormatPr baseColWidth="10" defaultColWidth="9.140625" defaultRowHeight="12" x14ac:dyDescent="0.2"/>
  <cols>
    <col min="1" max="1" width="10" style="93" customWidth="1"/>
    <col min="2" max="2" width="54.28515625" style="93" customWidth="1"/>
    <col min="3" max="3" width="15.140625" style="93" customWidth="1"/>
    <col min="4" max="4" width="18.140625" style="93" customWidth="1"/>
    <col min="5" max="5" width="16.85546875" style="93" customWidth="1"/>
    <col min="6" max="6" width="13.28515625" style="93" customWidth="1"/>
    <col min="7" max="7" width="12.7109375" style="93" customWidth="1"/>
    <col min="8" max="8" width="17" style="93" customWidth="1"/>
    <col min="9" max="16384" width="9.140625" style="93"/>
  </cols>
  <sheetData>
    <row r="1" spans="1:8" s="179" customFormat="1" ht="18.95" customHeight="1" x14ac:dyDescent="0.25">
      <c r="A1" s="175" t="s">
        <v>593</v>
      </c>
      <c r="B1" s="176"/>
      <c r="C1" s="176"/>
      <c r="D1" s="176"/>
      <c r="E1" s="176"/>
      <c r="F1" s="176"/>
      <c r="G1" s="177" t="s">
        <v>496</v>
      </c>
      <c r="H1" s="178">
        <v>2025</v>
      </c>
    </row>
    <row r="2" spans="1:8" s="179" customFormat="1" ht="18.95" customHeight="1" x14ac:dyDescent="0.25">
      <c r="A2" s="175" t="s">
        <v>500</v>
      </c>
      <c r="B2" s="176"/>
      <c r="C2" s="176"/>
      <c r="D2" s="176"/>
      <c r="E2" s="176"/>
      <c r="F2" s="176"/>
      <c r="G2" s="177" t="s">
        <v>497</v>
      </c>
      <c r="H2" s="178" t="s">
        <v>499</v>
      </c>
    </row>
    <row r="3" spans="1:8" s="179" customFormat="1" ht="18.95" customHeight="1" x14ac:dyDescent="0.25">
      <c r="A3" s="175" t="s">
        <v>594</v>
      </c>
      <c r="B3" s="176"/>
      <c r="C3" s="176"/>
      <c r="D3" s="176"/>
      <c r="E3" s="176"/>
      <c r="F3" s="176"/>
      <c r="G3" s="177" t="s">
        <v>498</v>
      </c>
      <c r="H3" s="178">
        <v>4</v>
      </c>
    </row>
    <row r="4" spans="1:8" s="179" customFormat="1" ht="18.95" customHeight="1" x14ac:dyDescent="0.25">
      <c r="A4" s="175" t="s">
        <v>514</v>
      </c>
      <c r="B4" s="176"/>
      <c r="C4" s="176"/>
      <c r="D4" s="176"/>
      <c r="E4" s="176"/>
      <c r="F4" s="176"/>
      <c r="G4" s="177"/>
      <c r="H4" s="178"/>
    </row>
    <row r="5" spans="1:8" x14ac:dyDescent="0.2">
      <c r="A5" s="180" t="s">
        <v>114</v>
      </c>
      <c r="B5" s="181"/>
      <c r="C5" s="181"/>
      <c r="D5" s="181"/>
      <c r="E5" s="181"/>
      <c r="F5" s="181"/>
      <c r="G5" s="181"/>
      <c r="H5" s="181"/>
    </row>
    <row r="7" spans="1:8" x14ac:dyDescent="0.2">
      <c r="A7" s="181" t="s">
        <v>88</v>
      </c>
      <c r="B7" s="181"/>
      <c r="C7" s="181"/>
      <c r="D7" s="181"/>
      <c r="E7" s="181"/>
      <c r="F7" s="181"/>
      <c r="G7" s="181"/>
      <c r="H7" s="181"/>
    </row>
    <row r="8" spans="1:8" x14ac:dyDescent="0.2">
      <c r="A8" s="182" t="s">
        <v>86</v>
      </c>
      <c r="B8" s="182" t="s">
        <v>83</v>
      </c>
      <c r="C8" s="182" t="s">
        <v>84</v>
      </c>
      <c r="D8" s="182" t="s">
        <v>85</v>
      </c>
      <c r="E8" s="182"/>
      <c r="F8" s="182"/>
      <c r="G8" s="182"/>
      <c r="H8" s="182"/>
    </row>
    <row r="9" spans="1:8" x14ac:dyDescent="0.2">
      <c r="A9" s="183">
        <v>1114</v>
      </c>
      <c r="B9" s="93" t="s">
        <v>115</v>
      </c>
      <c r="C9" s="192">
        <v>47822098.170000002</v>
      </c>
      <c r="E9" s="93" t="str">
        <f>+IF(OR(C9&lt;&gt;0,C10&lt;&gt;0,C11&lt;&gt;0),"","SIN INFORMACIÓN QUE REVELAR")</f>
        <v/>
      </c>
    </row>
    <row r="10" spans="1:8" x14ac:dyDescent="0.2">
      <c r="A10" s="183">
        <v>1115</v>
      </c>
      <c r="B10" s="93" t="s">
        <v>116</v>
      </c>
      <c r="C10" s="192">
        <v>0</v>
      </c>
    </row>
    <row r="11" spans="1:8" x14ac:dyDescent="0.2">
      <c r="A11" s="183">
        <v>1121</v>
      </c>
      <c r="B11" s="93" t="s">
        <v>117</v>
      </c>
      <c r="C11" s="192">
        <v>0</v>
      </c>
    </row>
    <row r="12" spans="1:8" x14ac:dyDescent="0.2">
      <c r="C12" s="184"/>
    </row>
    <row r="13" spans="1:8" x14ac:dyDescent="0.2">
      <c r="A13" s="181" t="s">
        <v>89</v>
      </c>
      <c r="B13" s="181"/>
      <c r="C13" s="181"/>
      <c r="D13" s="181"/>
      <c r="E13" s="181"/>
      <c r="F13" s="181"/>
      <c r="G13" s="181"/>
      <c r="H13" s="181"/>
    </row>
    <row r="14" spans="1:8" x14ac:dyDescent="0.2">
      <c r="A14" s="182" t="s">
        <v>86</v>
      </c>
      <c r="B14" s="182" t="s">
        <v>83</v>
      </c>
      <c r="C14" s="182" t="s">
        <v>84</v>
      </c>
      <c r="D14" s="182">
        <v>2024</v>
      </c>
      <c r="E14" s="182">
        <v>2023</v>
      </c>
      <c r="F14" s="182">
        <v>2022</v>
      </c>
      <c r="G14" s="182">
        <v>2021</v>
      </c>
      <c r="H14" s="182" t="s">
        <v>113</v>
      </c>
    </row>
    <row r="15" spans="1:8" x14ac:dyDescent="0.2">
      <c r="A15" s="183">
        <v>1122</v>
      </c>
      <c r="B15" s="93" t="s">
        <v>119</v>
      </c>
      <c r="C15" s="192">
        <v>6065161.7800000003</v>
      </c>
      <c r="D15" s="192">
        <v>6634577.4299999997</v>
      </c>
      <c r="E15" s="192">
        <v>894674.71</v>
      </c>
      <c r="F15" s="192">
        <v>0</v>
      </c>
      <c r="G15" s="192">
        <v>0</v>
      </c>
      <c r="H15" s="93" t="str">
        <f>+IF(OR(C15&lt;&gt;0,C16&lt;&gt;0),"","SIN INFORMACIÓN QUE REVELAR")</f>
        <v/>
      </c>
    </row>
    <row r="16" spans="1:8" x14ac:dyDescent="0.2">
      <c r="A16" s="183">
        <v>1124</v>
      </c>
      <c r="B16" s="93" t="s">
        <v>120</v>
      </c>
      <c r="C16" s="192">
        <v>-8680821.5299999993</v>
      </c>
      <c r="D16" s="192">
        <v>-8764043.2599999998</v>
      </c>
      <c r="E16" s="192">
        <v>667877.4</v>
      </c>
      <c r="F16" s="192">
        <v>0</v>
      </c>
      <c r="G16" s="192">
        <v>0</v>
      </c>
    </row>
    <row r="17" spans="1:8" x14ac:dyDescent="0.2">
      <c r="C17" s="184"/>
      <c r="D17" s="184"/>
      <c r="E17" s="184"/>
      <c r="F17" s="184"/>
      <c r="G17" s="184"/>
    </row>
    <row r="18" spans="1:8" x14ac:dyDescent="0.2">
      <c r="A18" s="181" t="s">
        <v>90</v>
      </c>
      <c r="B18" s="181"/>
      <c r="C18" s="181"/>
      <c r="D18" s="181"/>
      <c r="E18" s="181"/>
      <c r="F18" s="181"/>
      <c r="G18" s="181"/>
      <c r="H18" s="181"/>
    </row>
    <row r="19" spans="1:8" x14ac:dyDescent="0.2">
      <c r="A19" s="182" t="s">
        <v>86</v>
      </c>
      <c r="B19" s="182" t="s">
        <v>83</v>
      </c>
      <c r="C19" s="182" t="s">
        <v>84</v>
      </c>
      <c r="D19" s="182" t="s">
        <v>121</v>
      </c>
      <c r="E19" s="182" t="s">
        <v>122</v>
      </c>
      <c r="F19" s="182" t="s">
        <v>123</v>
      </c>
      <c r="G19" s="182" t="s">
        <v>124</v>
      </c>
      <c r="H19" s="182" t="s">
        <v>125</v>
      </c>
    </row>
    <row r="20" spans="1:8" x14ac:dyDescent="0.2">
      <c r="A20" s="183">
        <v>1123</v>
      </c>
      <c r="B20" s="93" t="s">
        <v>126</v>
      </c>
      <c r="C20" s="192">
        <v>1221039.53</v>
      </c>
      <c r="D20" s="192">
        <v>1221039.53</v>
      </c>
      <c r="E20" s="192">
        <v>0</v>
      </c>
      <c r="F20" s="192">
        <v>0</v>
      </c>
      <c r="G20" s="192">
        <v>0</v>
      </c>
      <c r="H20" s="93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83">
        <v>1125</v>
      </c>
      <c r="B21" s="93" t="s">
        <v>127</v>
      </c>
      <c r="C21" s="192">
        <v>213069.42</v>
      </c>
      <c r="D21" s="192">
        <v>213069.42</v>
      </c>
      <c r="E21" s="192">
        <v>0</v>
      </c>
      <c r="F21" s="192">
        <v>0</v>
      </c>
      <c r="G21" s="192">
        <v>0</v>
      </c>
    </row>
    <row r="22" spans="1:8" x14ac:dyDescent="0.2">
      <c r="A22" s="183">
        <v>1126</v>
      </c>
      <c r="B22" s="93" t="s">
        <v>480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</row>
    <row r="23" spans="1:8" x14ac:dyDescent="0.2">
      <c r="A23" s="183">
        <v>1129</v>
      </c>
      <c r="B23" s="93" t="s">
        <v>481</v>
      </c>
      <c r="C23" s="192">
        <v>15135622.619999999</v>
      </c>
      <c r="D23" s="192">
        <v>15135622.619999999</v>
      </c>
      <c r="E23" s="192">
        <v>0</v>
      </c>
      <c r="F23" s="192">
        <v>0</v>
      </c>
      <c r="G23" s="192">
        <v>0</v>
      </c>
    </row>
    <row r="24" spans="1:8" x14ac:dyDescent="0.2">
      <c r="A24" s="183">
        <v>1131</v>
      </c>
      <c r="B24" s="93" t="s">
        <v>128</v>
      </c>
      <c r="C24" s="192">
        <v>17894183.77</v>
      </c>
      <c r="D24" s="192">
        <v>17894183.77</v>
      </c>
      <c r="E24" s="192">
        <v>0</v>
      </c>
      <c r="F24" s="192">
        <v>0</v>
      </c>
      <c r="G24" s="192">
        <v>0</v>
      </c>
    </row>
    <row r="25" spans="1:8" x14ac:dyDescent="0.2">
      <c r="A25" s="183">
        <v>1132</v>
      </c>
      <c r="B25" s="93" t="s">
        <v>129</v>
      </c>
      <c r="C25" s="192">
        <v>0</v>
      </c>
      <c r="D25" s="192">
        <v>0</v>
      </c>
      <c r="E25" s="192">
        <v>0</v>
      </c>
      <c r="F25" s="192">
        <v>0</v>
      </c>
      <c r="G25" s="192">
        <v>0</v>
      </c>
    </row>
    <row r="26" spans="1:8" x14ac:dyDescent="0.2">
      <c r="A26" s="183">
        <v>1133</v>
      </c>
      <c r="B26" s="93" t="s">
        <v>130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8" x14ac:dyDescent="0.2">
      <c r="A27" s="183">
        <v>1134</v>
      </c>
      <c r="B27" s="93" t="s">
        <v>131</v>
      </c>
      <c r="C27" s="192">
        <v>54235956.240000002</v>
      </c>
      <c r="D27" s="192">
        <v>54235956.240000002</v>
      </c>
      <c r="E27" s="192">
        <v>0</v>
      </c>
      <c r="F27" s="192">
        <v>0</v>
      </c>
      <c r="G27" s="192">
        <v>0</v>
      </c>
    </row>
    <row r="28" spans="1:8" x14ac:dyDescent="0.2">
      <c r="A28" s="183">
        <v>1139</v>
      </c>
      <c r="B28" s="93" t="s">
        <v>132</v>
      </c>
      <c r="C28" s="192">
        <v>0</v>
      </c>
      <c r="D28" s="192">
        <v>0</v>
      </c>
      <c r="E28" s="192">
        <v>0</v>
      </c>
      <c r="F28" s="192">
        <v>0</v>
      </c>
      <c r="G28" s="192">
        <v>0</v>
      </c>
    </row>
    <row r="30" spans="1:8" x14ac:dyDescent="0.2">
      <c r="A30" s="181" t="s">
        <v>482</v>
      </c>
      <c r="B30" s="181"/>
      <c r="C30" s="181"/>
      <c r="D30" s="181"/>
      <c r="E30" s="181"/>
      <c r="F30" s="181"/>
      <c r="G30" s="181"/>
      <c r="H30" s="181"/>
    </row>
    <row r="31" spans="1:8" x14ac:dyDescent="0.2">
      <c r="A31" s="182" t="s">
        <v>86</v>
      </c>
      <c r="B31" s="182" t="s">
        <v>83</v>
      </c>
      <c r="C31" s="182" t="s">
        <v>84</v>
      </c>
      <c r="D31" s="182" t="s">
        <v>93</v>
      </c>
      <c r="E31" s="182" t="s">
        <v>92</v>
      </c>
      <c r="F31" s="182" t="s">
        <v>133</v>
      </c>
      <c r="G31" s="182" t="s">
        <v>95</v>
      </c>
      <c r="H31" s="182"/>
    </row>
    <row r="32" spans="1:8" x14ac:dyDescent="0.2">
      <c r="A32" s="183">
        <v>1140</v>
      </c>
      <c r="B32" s="93" t="s">
        <v>134</v>
      </c>
      <c r="C32" s="192">
        <f>SUM(C33:C37)</f>
        <v>0</v>
      </c>
      <c r="E32" s="93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83">
        <v>1141</v>
      </c>
      <c r="B33" s="93" t="s">
        <v>135</v>
      </c>
      <c r="C33" s="192">
        <v>0</v>
      </c>
    </row>
    <row r="34" spans="1:8" x14ac:dyDescent="0.2">
      <c r="A34" s="183">
        <v>1142</v>
      </c>
      <c r="B34" s="93" t="s">
        <v>136</v>
      </c>
      <c r="C34" s="192">
        <v>0</v>
      </c>
    </row>
    <row r="35" spans="1:8" x14ac:dyDescent="0.2">
      <c r="A35" s="183">
        <v>1143</v>
      </c>
      <c r="B35" s="93" t="s">
        <v>137</v>
      </c>
      <c r="C35" s="192">
        <v>0</v>
      </c>
    </row>
    <row r="36" spans="1:8" x14ac:dyDescent="0.2">
      <c r="A36" s="183">
        <v>1144</v>
      </c>
      <c r="B36" s="93" t="s">
        <v>138</v>
      </c>
      <c r="C36" s="192">
        <v>0</v>
      </c>
    </row>
    <row r="37" spans="1:8" x14ac:dyDescent="0.2">
      <c r="A37" s="183">
        <v>1145</v>
      </c>
      <c r="B37" s="93" t="s">
        <v>139</v>
      </c>
      <c r="C37" s="192">
        <v>0</v>
      </c>
    </row>
    <row r="39" spans="1:8" x14ac:dyDescent="0.2">
      <c r="A39" s="181" t="s">
        <v>140</v>
      </c>
      <c r="B39" s="181"/>
      <c r="C39" s="181"/>
      <c r="D39" s="181"/>
      <c r="E39" s="181"/>
      <c r="F39" s="181"/>
      <c r="G39" s="181"/>
      <c r="H39" s="181"/>
    </row>
    <row r="40" spans="1:8" x14ac:dyDescent="0.2">
      <c r="A40" s="182" t="s">
        <v>86</v>
      </c>
      <c r="B40" s="182" t="s">
        <v>83</v>
      </c>
      <c r="C40" s="182" t="s">
        <v>84</v>
      </c>
      <c r="D40" s="182" t="s">
        <v>91</v>
      </c>
      <c r="E40" s="182" t="s">
        <v>94</v>
      </c>
      <c r="F40" s="182" t="s">
        <v>141</v>
      </c>
      <c r="G40" s="182"/>
      <c r="H40" s="182"/>
    </row>
    <row r="41" spans="1:8" x14ac:dyDescent="0.2">
      <c r="A41" s="183">
        <v>1150</v>
      </c>
      <c r="B41" s="93" t="s">
        <v>142</v>
      </c>
      <c r="C41" s="192">
        <f>C42</f>
        <v>0</v>
      </c>
      <c r="E41" s="93" t="str">
        <f>+IF(OR(C41&lt;&gt;0,C42&lt;&gt;0),"","SIN INFORMACIÓN QUE REVELAR")</f>
        <v>SIN INFORMACIÓN QUE REVELAR</v>
      </c>
    </row>
    <row r="42" spans="1:8" x14ac:dyDescent="0.2">
      <c r="A42" s="183">
        <v>1151</v>
      </c>
      <c r="B42" s="93" t="s">
        <v>143</v>
      </c>
      <c r="C42" s="192">
        <v>0</v>
      </c>
    </row>
    <row r="44" spans="1:8" x14ac:dyDescent="0.2">
      <c r="A44" s="181" t="s">
        <v>96</v>
      </c>
      <c r="B44" s="181"/>
      <c r="C44" s="181"/>
      <c r="D44" s="181"/>
      <c r="E44" s="181"/>
      <c r="F44" s="181"/>
      <c r="G44" s="181"/>
      <c r="H44" s="181"/>
    </row>
    <row r="45" spans="1:8" x14ac:dyDescent="0.2">
      <c r="A45" s="182" t="s">
        <v>86</v>
      </c>
      <c r="B45" s="182" t="s">
        <v>83</v>
      </c>
      <c r="C45" s="182" t="s">
        <v>84</v>
      </c>
      <c r="D45" s="182" t="s">
        <v>85</v>
      </c>
      <c r="E45" s="182" t="s">
        <v>125</v>
      </c>
      <c r="F45" s="182"/>
      <c r="G45" s="182"/>
      <c r="H45" s="182"/>
    </row>
    <row r="46" spans="1:8" x14ac:dyDescent="0.2">
      <c r="A46" s="183">
        <v>1213</v>
      </c>
      <c r="B46" s="93" t="s">
        <v>144</v>
      </c>
      <c r="C46" s="192">
        <v>4547159.5199999996</v>
      </c>
      <c r="E46" s="93" t="str">
        <f>IF(OR(C46&lt;&gt;0),"","SIN INFORMACIÓN QUE REVELAR")</f>
        <v/>
      </c>
    </row>
    <row r="48" spans="1:8" x14ac:dyDescent="0.2">
      <c r="A48" s="181" t="s">
        <v>97</v>
      </c>
      <c r="B48" s="181"/>
      <c r="C48" s="181"/>
      <c r="D48" s="181"/>
      <c r="E48" s="181"/>
      <c r="F48" s="181"/>
      <c r="G48" s="181"/>
      <c r="H48" s="181"/>
    </row>
    <row r="49" spans="1:8" x14ac:dyDescent="0.2">
      <c r="A49" s="182" t="s">
        <v>86</v>
      </c>
      <c r="B49" s="182" t="s">
        <v>83</v>
      </c>
      <c r="C49" s="182" t="s">
        <v>84</v>
      </c>
      <c r="D49" s="182"/>
      <c r="E49" s="182"/>
      <c r="F49" s="182"/>
      <c r="G49" s="182"/>
      <c r="H49" s="182"/>
    </row>
    <row r="50" spans="1:8" x14ac:dyDescent="0.2">
      <c r="A50" s="183">
        <v>1211</v>
      </c>
      <c r="B50" s="93" t="s">
        <v>118</v>
      </c>
      <c r="C50" s="192">
        <v>0</v>
      </c>
      <c r="E50" s="93" t="str">
        <f>+IF(OR(C50&lt;&gt;0,C51&lt;&gt;0,C52&lt;&gt;0),"","SIN INFORMACIÓN QUE REVELAR")</f>
        <v/>
      </c>
    </row>
    <row r="51" spans="1:8" x14ac:dyDescent="0.2">
      <c r="A51" s="183">
        <v>1212</v>
      </c>
      <c r="B51" s="93" t="s">
        <v>552</v>
      </c>
      <c r="C51" s="192">
        <v>182696.22</v>
      </c>
    </row>
    <row r="52" spans="1:8" x14ac:dyDescent="0.2">
      <c r="A52" s="183">
        <v>1214</v>
      </c>
      <c r="B52" s="93" t="s">
        <v>145</v>
      </c>
      <c r="C52" s="192">
        <v>0</v>
      </c>
    </row>
    <row r="53" spans="1:8" x14ac:dyDescent="0.2">
      <c r="C53" s="192"/>
    </row>
    <row r="54" spans="1:8" x14ac:dyDescent="0.2">
      <c r="A54" s="181" t="s">
        <v>101</v>
      </c>
      <c r="B54" s="181"/>
      <c r="C54" s="181"/>
      <c r="D54" s="181"/>
      <c r="E54" s="181"/>
      <c r="F54" s="181"/>
      <c r="G54" s="181"/>
      <c r="H54" s="181"/>
    </row>
    <row r="55" spans="1:8" x14ac:dyDescent="0.2">
      <c r="A55" s="182" t="s">
        <v>86</v>
      </c>
      <c r="B55" s="182" t="s">
        <v>83</v>
      </c>
      <c r="C55" s="182" t="s">
        <v>84</v>
      </c>
      <c r="D55" s="182" t="s">
        <v>98</v>
      </c>
      <c r="E55" s="182" t="s">
        <v>99</v>
      </c>
      <c r="F55" s="182" t="s">
        <v>553</v>
      </c>
      <c r="G55" s="182" t="s">
        <v>554</v>
      </c>
      <c r="H55" s="182" t="s">
        <v>100</v>
      </c>
    </row>
    <row r="56" spans="1:8" x14ac:dyDescent="0.2">
      <c r="A56" s="183">
        <v>1230</v>
      </c>
      <c r="B56" s="93" t="s">
        <v>147</v>
      </c>
      <c r="C56" s="192">
        <f>SUM(C57:C63)</f>
        <v>2393788639.0800004</v>
      </c>
      <c r="D56" s="192">
        <f>SUM(D57:D63)</f>
        <v>10861765.970000001</v>
      </c>
      <c r="E56" s="192">
        <f>SUM(E57:E63)</f>
        <v>109536295.66</v>
      </c>
      <c r="F56" s="93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8" x14ac:dyDescent="0.2">
      <c r="A57" s="183">
        <v>1231</v>
      </c>
      <c r="B57" s="93" t="s">
        <v>148</v>
      </c>
      <c r="C57" s="192">
        <v>525689678.87</v>
      </c>
      <c r="D57" s="193"/>
      <c r="E57" s="193"/>
    </row>
    <row r="58" spans="1:8" x14ac:dyDescent="0.2">
      <c r="A58" s="183">
        <v>1232</v>
      </c>
      <c r="B58" s="93" t="s">
        <v>149</v>
      </c>
      <c r="C58" s="192">
        <v>0</v>
      </c>
      <c r="D58" s="192">
        <v>0</v>
      </c>
      <c r="E58" s="192">
        <v>0</v>
      </c>
    </row>
    <row r="59" spans="1:8" x14ac:dyDescent="0.2">
      <c r="A59" s="183">
        <v>1233</v>
      </c>
      <c r="B59" s="93" t="s">
        <v>150</v>
      </c>
      <c r="C59" s="192">
        <v>224339803.91</v>
      </c>
      <c r="D59" s="192">
        <v>10761765.970000001</v>
      </c>
      <c r="E59" s="192">
        <v>100223075.58</v>
      </c>
    </row>
    <row r="60" spans="1:8" x14ac:dyDescent="0.2">
      <c r="A60" s="183">
        <v>1234</v>
      </c>
      <c r="B60" s="93" t="s">
        <v>151</v>
      </c>
      <c r="C60" s="192">
        <v>0</v>
      </c>
      <c r="D60" s="192">
        <v>0</v>
      </c>
      <c r="E60" s="192">
        <v>0</v>
      </c>
    </row>
    <row r="61" spans="1:8" x14ac:dyDescent="0.2">
      <c r="A61" s="183">
        <v>1235</v>
      </c>
      <c r="B61" s="93" t="s">
        <v>152</v>
      </c>
      <c r="C61" s="192">
        <v>1599227141.0599999</v>
      </c>
      <c r="D61" s="192">
        <v>0</v>
      </c>
      <c r="E61" s="192">
        <v>0</v>
      </c>
    </row>
    <row r="62" spans="1:8" x14ac:dyDescent="0.2">
      <c r="A62" s="183">
        <v>1236</v>
      </c>
      <c r="B62" s="93" t="s">
        <v>153</v>
      </c>
      <c r="C62" s="192">
        <v>32720496.440000001</v>
      </c>
      <c r="D62" s="192">
        <v>0</v>
      </c>
      <c r="E62" s="192">
        <v>0</v>
      </c>
    </row>
    <row r="63" spans="1:8" x14ac:dyDescent="0.2">
      <c r="A63" s="183">
        <v>1239</v>
      </c>
      <c r="B63" s="93" t="s">
        <v>154</v>
      </c>
      <c r="C63" s="192">
        <v>11811518.800000001</v>
      </c>
      <c r="D63" s="192">
        <v>100000</v>
      </c>
      <c r="E63" s="192">
        <v>9313220.0800000001</v>
      </c>
    </row>
    <row r="64" spans="1:8" x14ac:dyDescent="0.2">
      <c r="A64" s="183">
        <v>1240</v>
      </c>
      <c r="B64" s="93" t="s">
        <v>155</v>
      </c>
      <c r="C64" s="192">
        <f>SUM(C65:C72)</f>
        <v>539104609.23000002</v>
      </c>
      <c r="D64" s="192">
        <f t="shared" ref="D64:E64" si="0">SUM(D65:D72)</f>
        <v>42001446.380000003</v>
      </c>
      <c r="E64" s="192">
        <f t="shared" si="0"/>
        <v>250795385.69</v>
      </c>
    </row>
    <row r="65" spans="1:8" x14ac:dyDescent="0.2">
      <c r="A65" s="183">
        <v>1241</v>
      </c>
      <c r="B65" s="93" t="s">
        <v>156</v>
      </c>
      <c r="C65" s="192">
        <v>72682065.409999996</v>
      </c>
      <c r="D65" s="192">
        <v>4412177.28</v>
      </c>
      <c r="E65" s="192">
        <v>43955975.049999997</v>
      </c>
    </row>
    <row r="66" spans="1:8" x14ac:dyDescent="0.2">
      <c r="A66" s="183">
        <v>1242</v>
      </c>
      <c r="B66" s="93" t="s">
        <v>157</v>
      </c>
      <c r="C66" s="192">
        <v>30033903.010000002</v>
      </c>
      <c r="D66" s="192">
        <v>1965385.56</v>
      </c>
      <c r="E66" s="192">
        <v>11213440.34</v>
      </c>
    </row>
    <row r="67" spans="1:8" x14ac:dyDescent="0.2">
      <c r="A67" s="183">
        <v>1243</v>
      </c>
      <c r="B67" s="93" t="s">
        <v>158</v>
      </c>
      <c r="C67" s="192">
        <v>2507626.9700000002</v>
      </c>
      <c r="D67" s="192">
        <v>39116.19</v>
      </c>
      <c r="E67" s="192">
        <v>741038.32</v>
      </c>
    </row>
    <row r="68" spans="1:8" x14ac:dyDescent="0.2">
      <c r="A68" s="183">
        <v>1244</v>
      </c>
      <c r="B68" s="93" t="s">
        <v>159</v>
      </c>
      <c r="C68" s="192">
        <v>232717771.34999999</v>
      </c>
      <c r="D68" s="192">
        <v>24961420.300000001</v>
      </c>
      <c r="E68" s="192">
        <v>134193506.39</v>
      </c>
    </row>
    <row r="69" spans="1:8" x14ac:dyDescent="0.2">
      <c r="A69" s="183">
        <v>1245</v>
      </c>
      <c r="B69" s="93" t="s">
        <v>160</v>
      </c>
      <c r="C69" s="192">
        <v>34139817.630000003</v>
      </c>
      <c r="D69" s="192">
        <v>711105.54</v>
      </c>
      <c r="E69" s="192">
        <v>3653014.23</v>
      </c>
    </row>
    <row r="70" spans="1:8" x14ac:dyDescent="0.2">
      <c r="A70" s="183">
        <v>1246</v>
      </c>
      <c r="B70" s="93" t="s">
        <v>161</v>
      </c>
      <c r="C70" s="192">
        <v>165394406.86000001</v>
      </c>
      <c r="D70" s="192">
        <v>9912241.5099999998</v>
      </c>
      <c r="E70" s="192">
        <v>56761411.359999999</v>
      </c>
    </row>
    <row r="71" spans="1:8" x14ac:dyDescent="0.2">
      <c r="A71" s="183">
        <v>1247</v>
      </c>
      <c r="B71" s="93" t="s">
        <v>162</v>
      </c>
      <c r="C71" s="192">
        <v>1010016</v>
      </c>
      <c r="D71" s="192">
        <v>0</v>
      </c>
      <c r="E71" s="192">
        <v>0</v>
      </c>
    </row>
    <row r="72" spans="1:8" x14ac:dyDescent="0.2">
      <c r="A72" s="183">
        <v>1248</v>
      </c>
      <c r="B72" s="93" t="s">
        <v>163</v>
      </c>
      <c r="C72" s="192">
        <v>619002</v>
      </c>
      <c r="D72" s="192">
        <v>0</v>
      </c>
      <c r="E72" s="192">
        <v>277000</v>
      </c>
    </row>
    <row r="73" spans="1:8" x14ac:dyDescent="0.2">
      <c r="C73" s="192"/>
      <c r="D73" s="192"/>
      <c r="E73" s="192"/>
    </row>
    <row r="74" spans="1:8" x14ac:dyDescent="0.2">
      <c r="A74" s="181" t="s">
        <v>102</v>
      </c>
      <c r="B74" s="181"/>
      <c r="C74" s="181"/>
      <c r="D74" s="181"/>
      <c r="E74" s="181"/>
      <c r="F74" s="181"/>
      <c r="G74" s="181"/>
      <c r="H74" s="181"/>
    </row>
    <row r="75" spans="1:8" x14ac:dyDescent="0.2">
      <c r="A75" s="182" t="s">
        <v>86</v>
      </c>
      <c r="B75" s="182" t="s">
        <v>83</v>
      </c>
      <c r="C75" s="182" t="s">
        <v>84</v>
      </c>
      <c r="D75" s="182" t="s">
        <v>103</v>
      </c>
      <c r="E75" s="182" t="s">
        <v>164</v>
      </c>
      <c r="F75" s="182" t="s">
        <v>555</v>
      </c>
      <c r="G75" s="182" t="s">
        <v>146</v>
      </c>
      <c r="H75" s="182" t="s">
        <v>100</v>
      </c>
    </row>
    <row r="76" spans="1:8" x14ac:dyDescent="0.2">
      <c r="A76" s="183">
        <v>1250</v>
      </c>
      <c r="B76" s="93" t="s">
        <v>165</v>
      </c>
      <c r="C76" s="192">
        <f>SUM(C77:C81)</f>
        <v>15471387.939999999</v>
      </c>
      <c r="D76" s="192">
        <f>SUM(D77:D81)</f>
        <v>1172982.5299999998</v>
      </c>
      <c r="E76" s="192">
        <f>SUM(E77:E81)</f>
        <v>10669171.34</v>
      </c>
      <c r="F76" s="93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8" x14ac:dyDescent="0.2">
      <c r="A77" s="183">
        <v>1251</v>
      </c>
      <c r="B77" s="93" t="s">
        <v>166</v>
      </c>
      <c r="C77" s="192">
        <v>13949991.24</v>
      </c>
      <c r="D77" s="192">
        <v>1126536.1299999999</v>
      </c>
      <c r="E77" s="192">
        <v>9147774.6400000006</v>
      </c>
    </row>
    <row r="78" spans="1:8" x14ac:dyDescent="0.2">
      <c r="A78" s="183">
        <v>1252</v>
      </c>
      <c r="B78" s="93" t="s">
        <v>167</v>
      </c>
      <c r="C78" s="192">
        <v>0</v>
      </c>
      <c r="D78" s="192">
        <v>0</v>
      </c>
      <c r="E78" s="192">
        <v>0</v>
      </c>
    </row>
    <row r="79" spans="1:8" x14ac:dyDescent="0.2">
      <c r="A79" s="183">
        <v>1253</v>
      </c>
      <c r="B79" s="93" t="s">
        <v>168</v>
      </c>
      <c r="C79" s="192">
        <v>0</v>
      </c>
      <c r="D79" s="192">
        <v>0</v>
      </c>
      <c r="E79" s="192">
        <v>0</v>
      </c>
    </row>
    <row r="80" spans="1:8" x14ac:dyDescent="0.2">
      <c r="A80" s="183">
        <v>1254</v>
      </c>
      <c r="B80" s="93" t="s">
        <v>169</v>
      </c>
      <c r="C80" s="192">
        <v>1521396.7</v>
      </c>
      <c r="D80" s="192">
        <v>46446.400000000001</v>
      </c>
      <c r="E80" s="192">
        <v>1521396.7</v>
      </c>
    </row>
    <row r="81" spans="1:8" x14ac:dyDescent="0.2">
      <c r="A81" s="183">
        <v>1259</v>
      </c>
      <c r="B81" s="93" t="s">
        <v>170</v>
      </c>
      <c r="C81" s="192">
        <v>0</v>
      </c>
      <c r="D81" s="192">
        <v>0</v>
      </c>
      <c r="E81" s="192">
        <v>0</v>
      </c>
    </row>
    <row r="82" spans="1:8" x14ac:dyDescent="0.2">
      <c r="A82" s="183">
        <v>1270</v>
      </c>
      <c r="B82" s="93" t="s">
        <v>171</v>
      </c>
      <c r="C82" s="192">
        <f>SUM(C83:C88)</f>
        <v>1232245.98</v>
      </c>
      <c r="D82" s="193"/>
      <c r="E82" s="193"/>
    </row>
    <row r="83" spans="1:8" x14ac:dyDescent="0.2">
      <c r="A83" s="183">
        <v>1271</v>
      </c>
      <c r="B83" s="93" t="s">
        <v>172</v>
      </c>
      <c r="C83" s="192">
        <v>0</v>
      </c>
      <c r="D83" s="193"/>
      <c r="E83" s="193"/>
    </row>
    <row r="84" spans="1:8" x14ac:dyDescent="0.2">
      <c r="A84" s="183">
        <v>1272</v>
      </c>
      <c r="B84" s="93" t="s">
        <v>173</v>
      </c>
      <c r="C84" s="192">
        <v>0</v>
      </c>
      <c r="D84" s="193"/>
      <c r="E84" s="193"/>
    </row>
    <row r="85" spans="1:8" x14ac:dyDescent="0.2">
      <c r="A85" s="183">
        <v>1273</v>
      </c>
      <c r="B85" s="93" t="s">
        <v>174</v>
      </c>
      <c r="C85" s="192">
        <v>0</v>
      </c>
      <c r="D85" s="193"/>
      <c r="E85" s="193"/>
    </row>
    <row r="86" spans="1:8" x14ac:dyDescent="0.2">
      <c r="A86" s="183">
        <v>1274</v>
      </c>
      <c r="B86" s="93" t="s">
        <v>175</v>
      </c>
      <c r="C86" s="192">
        <v>0</v>
      </c>
      <c r="D86" s="193"/>
      <c r="E86" s="193"/>
    </row>
    <row r="87" spans="1:8" x14ac:dyDescent="0.2">
      <c r="A87" s="183">
        <v>1275</v>
      </c>
      <c r="B87" s="93" t="s">
        <v>176</v>
      </c>
      <c r="C87" s="192">
        <v>0</v>
      </c>
      <c r="D87" s="193"/>
      <c r="E87" s="193"/>
    </row>
    <row r="88" spans="1:8" x14ac:dyDescent="0.2">
      <c r="A88" s="183">
        <v>1279</v>
      </c>
      <c r="B88" s="93" t="s">
        <v>177</v>
      </c>
      <c r="C88" s="192">
        <v>1232245.98</v>
      </c>
      <c r="D88" s="193"/>
      <c r="E88" s="193"/>
    </row>
    <row r="90" spans="1:8" x14ac:dyDescent="0.2">
      <c r="A90" s="181" t="s">
        <v>104</v>
      </c>
      <c r="B90" s="181"/>
      <c r="C90" s="181"/>
      <c r="D90" s="181"/>
      <c r="E90" s="181"/>
      <c r="F90" s="181"/>
      <c r="G90" s="181"/>
      <c r="H90" s="181"/>
    </row>
    <row r="91" spans="1:8" x14ac:dyDescent="0.2">
      <c r="A91" s="182" t="s">
        <v>86</v>
      </c>
      <c r="B91" s="182" t="s">
        <v>83</v>
      </c>
      <c r="C91" s="182" t="s">
        <v>84</v>
      </c>
      <c r="D91" s="182" t="s">
        <v>178</v>
      </c>
      <c r="E91" s="182"/>
      <c r="F91" s="182"/>
      <c r="G91" s="182"/>
      <c r="H91" s="182"/>
    </row>
    <row r="92" spans="1:8" x14ac:dyDescent="0.2">
      <c r="A92" s="183">
        <v>1160</v>
      </c>
      <c r="B92" s="93" t="s">
        <v>179</v>
      </c>
      <c r="C92" s="192">
        <f>SUM(C93:C94)</f>
        <v>0</v>
      </c>
      <c r="E92" s="93" t="str">
        <f>IF(OR(C92&lt;&gt;0,C93&lt;&gt;0,C94&lt;&gt;0),"","SIN INFORMACIÓN QUE REVELAR")</f>
        <v>SIN INFORMACIÓN QUE REVELAR</v>
      </c>
    </row>
    <row r="93" spans="1:8" x14ac:dyDescent="0.2">
      <c r="A93" s="183">
        <v>1161</v>
      </c>
      <c r="B93" s="93" t="s">
        <v>180</v>
      </c>
      <c r="C93" s="192">
        <v>0</v>
      </c>
    </row>
    <row r="94" spans="1:8" x14ac:dyDescent="0.2">
      <c r="A94" s="183">
        <v>1162</v>
      </c>
      <c r="B94" s="93" t="s">
        <v>181</v>
      </c>
      <c r="C94" s="192">
        <v>0</v>
      </c>
    </row>
    <row r="95" spans="1:8" x14ac:dyDescent="0.2">
      <c r="C95" s="184"/>
    </row>
    <row r="96" spans="1:8" x14ac:dyDescent="0.2">
      <c r="A96" s="181" t="s">
        <v>556</v>
      </c>
      <c r="B96" s="181"/>
      <c r="C96" s="181"/>
      <c r="D96" s="181"/>
      <c r="E96" s="181"/>
      <c r="F96" s="181"/>
      <c r="G96" s="181"/>
      <c r="H96" s="181"/>
    </row>
    <row r="97" spans="1:8" x14ac:dyDescent="0.2">
      <c r="A97" s="182" t="s">
        <v>86</v>
      </c>
      <c r="B97" s="182" t="s">
        <v>83</v>
      </c>
      <c r="C97" s="182" t="s">
        <v>84</v>
      </c>
      <c r="D97" s="182" t="s">
        <v>125</v>
      </c>
      <c r="E97" s="182"/>
      <c r="F97" s="182"/>
      <c r="G97" s="182"/>
      <c r="H97" s="182"/>
    </row>
    <row r="98" spans="1:8" x14ac:dyDescent="0.2">
      <c r="A98" s="183">
        <v>1190</v>
      </c>
      <c r="B98" s="93" t="s">
        <v>490</v>
      </c>
      <c r="C98" s="192">
        <f>SUM(C99:C102)</f>
        <v>-16980</v>
      </c>
      <c r="E98" s="93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83">
        <v>1191</v>
      </c>
      <c r="B99" s="93" t="s">
        <v>483</v>
      </c>
      <c r="C99" s="192">
        <v>-16980</v>
      </c>
    </row>
    <row r="100" spans="1:8" x14ac:dyDescent="0.2">
      <c r="A100" s="183">
        <v>1192</v>
      </c>
      <c r="B100" s="93" t="s">
        <v>484</v>
      </c>
      <c r="C100" s="192">
        <v>0</v>
      </c>
    </row>
    <row r="101" spans="1:8" x14ac:dyDescent="0.2">
      <c r="A101" s="183">
        <v>1193</v>
      </c>
      <c r="B101" s="93" t="s">
        <v>485</v>
      </c>
      <c r="C101" s="192">
        <v>0</v>
      </c>
    </row>
    <row r="102" spans="1:8" x14ac:dyDescent="0.2">
      <c r="A102" s="183">
        <v>1194</v>
      </c>
      <c r="B102" s="93" t="s">
        <v>486</v>
      </c>
      <c r="C102" s="192">
        <v>0</v>
      </c>
    </row>
    <row r="103" spans="1:8" x14ac:dyDescent="0.2">
      <c r="A103" s="183">
        <v>1290</v>
      </c>
      <c r="B103" s="93" t="s">
        <v>182</v>
      </c>
      <c r="C103" s="192">
        <f>SUM(C104:C106)</f>
        <v>0</v>
      </c>
    </row>
    <row r="104" spans="1:8" x14ac:dyDescent="0.2">
      <c r="A104" s="183">
        <v>1291</v>
      </c>
      <c r="B104" s="93" t="s">
        <v>183</v>
      </c>
      <c r="C104" s="192">
        <v>0</v>
      </c>
    </row>
    <row r="105" spans="1:8" x14ac:dyDescent="0.2">
      <c r="A105" s="183">
        <v>1292</v>
      </c>
      <c r="B105" s="93" t="s">
        <v>184</v>
      </c>
      <c r="C105" s="192">
        <v>0</v>
      </c>
    </row>
    <row r="106" spans="1:8" x14ac:dyDescent="0.2">
      <c r="A106" s="183">
        <v>1293</v>
      </c>
      <c r="B106" s="93" t="s">
        <v>185</v>
      </c>
      <c r="C106" s="192">
        <v>0</v>
      </c>
    </row>
    <row r="107" spans="1:8" x14ac:dyDescent="0.2">
      <c r="C107" s="184"/>
    </row>
    <row r="108" spans="1:8" x14ac:dyDescent="0.2">
      <c r="A108" s="181" t="s">
        <v>105</v>
      </c>
      <c r="B108" s="181"/>
      <c r="C108" s="181"/>
      <c r="D108" s="181"/>
      <c r="E108" s="181"/>
      <c r="F108" s="181"/>
      <c r="G108" s="181"/>
      <c r="H108" s="181"/>
    </row>
    <row r="109" spans="1:8" x14ac:dyDescent="0.2">
      <c r="A109" s="182" t="s">
        <v>86</v>
      </c>
      <c r="B109" s="182" t="s">
        <v>83</v>
      </c>
      <c r="C109" s="182" t="s">
        <v>84</v>
      </c>
      <c r="D109" s="182" t="s">
        <v>121</v>
      </c>
      <c r="E109" s="182" t="s">
        <v>122</v>
      </c>
      <c r="F109" s="182" t="s">
        <v>123</v>
      </c>
      <c r="G109" s="182" t="s">
        <v>186</v>
      </c>
      <c r="H109" s="182" t="s">
        <v>575</v>
      </c>
    </row>
    <row r="110" spans="1:8" x14ac:dyDescent="0.2">
      <c r="A110" s="183">
        <v>2110</v>
      </c>
      <c r="B110" s="93" t="s">
        <v>187</v>
      </c>
      <c r="C110" s="192">
        <f>SUM(C111:C119)</f>
        <v>78478269.359999999</v>
      </c>
      <c r="D110" s="192">
        <f>SUM(D111:D119)</f>
        <v>78478269.359999999</v>
      </c>
      <c r="E110" s="192">
        <f>SUM(E111:E119)</f>
        <v>0</v>
      </c>
      <c r="F110" s="192">
        <f>SUM(F111:F119)</f>
        <v>0</v>
      </c>
      <c r="G110" s="192">
        <f>SUM(G111:G119)</f>
        <v>0</v>
      </c>
      <c r="H110" s="93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83">
        <v>2111</v>
      </c>
      <c r="B111" s="93" t="s">
        <v>188</v>
      </c>
      <c r="C111" s="192">
        <v>3554268.91</v>
      </c>
      <c r="D111" s="192">
        <f>C111</f>
        <v>3554268.91</v>
      </c>
      <c r="E111" s="192">
        <v>0</v>
      </c>
      <c r="F111" s="192">
        <v>0</v>
      </c>
      <c r="G111" s="192">
        <v>0</v>
      </c>
    </row>
    <row r="112" spans="1:8" x14ac:dyDescent="0.2">
      <c r="A112" s="183">
        <v>2112</v>
      </c>
      <c r="B112" s="93" t="s">
        <v>189</v>
      </c>
      <c r="C112" s="192">
        <v>40010603.600000001</v>
      </c>
      <c r="D112" s="192">
        <f t="shared" ref="D112:D119" si="1">C112</f>
        <v>40010603.600000001</v>
      </c>
      <c r="E112" s="192">
        <v>0</v>
      </c>
      <c r="F112" s="192">
        <v>0</v>
      </c>
      <c r="G112" s="192">
        <v>0</v>
      </c>
    </row>
    <row r="113" spans="1:8" x14ac:dyDescent="0.2">
      <c r="A113" s="183">
        <v>2113</v>
      </c>
      <c r="B113" s="93" t="s">
        <v>190</v>
      </c>
      <c r="C113" s="192">
        <v>8343998.8399999999</v>
      </c>
      <c r="D113" s="192">
        <f t="shared" si="1"/>
        <v>8343998.8399999999</v>
      </c>
      <c r="E113" s="192">
        <v>0</v>
      </c>
      <c r="F113" s="192">
        <v>0</v>
      </c>
      <c r="G113" s="192">
        <v>0</v>
      </c>
    </row>
    <row r="114" spans="1:8" x14ac:dyDescent="0.2">
      <c r="A114" s="183">
        <v>2114</v>
      </c>
      <c r="B114" s="93" t="s">
        <v>191</v>
      </c>
      <c r="C114" s="192">
        <v>0</v>
      </c>
      <c r="D114" s="192">
        <f t="shared" si="1"/>
        <v>0</v>
      </c>
      <c r="E114" s="192">
        <v>0</v>
      </c>
      <c r="F114" s="192">
        <v>0</v>
      </c>
      <c r="G114" s="192">
        <v>0</v>
      </c>
    </row>
    <row r="115" spans="1:8" x14ac:dyDescent="0.2">
      <c r="A115" s="183">
        <v>2115</v>
      </c>
      <c r="B115" s="93" t="s">
        <v>192</v>
      </c>
      <c r="C115" s="192">
        <v>819514.93</v>
      </c>
      <c r="D115" s="192">
        <f t="shared" si="1"/>
        <v>819514.93</v>
      </c>
      <c r="E115" s="192">
        <v>0</v>
      </c>
      <c r="F115" s="192">
        <v>0</v>
      </c>
      <c r="G115" s="192">
        <v>0</v>
      </c>
    </row>
    <row r="116" spans="1:8" x14ac:dyDescent="0.2">
      <c r="A116" s="183">
        <v>2116</v>
      </c>
      <c r="B116" s="93" t="s">
        <v>193</v>
      </c>
      <c r="C116" s="192">
        <v>0</v>
      </c>
      <c r="D116" s="192">
        <f t="shared" si="1"/>
        <v>0</v>
      </c>
      <c r="E116" s="192">
        <v>0</v>
      </c>
      <c r="F116" s="192">
        <v>0</v>
      </c>
      <c r="G116" s="192">
        <v>0</v>
      </c>
    </row>
    <row r="117" spans="1:8" x14ac:dyDescent="0.2">
      <c r="A117" s="183">
        <v>2117</v>
      </c>
      <c r="B117" s="93" t="s">
        <v>194</v>
      </c>
      <c r="C117" s="192">
        <v>22808445.370000001</v>
      </c>
      <c r="D117" s="192">
        <f t="shared" si="1"/>
        <v>22808445.370000001</v>
      </c>
      <c r="E117" s="192">
        <v>0</v>
      </c>
      <c r="F117" s="192">
        <v>0</v>
      </c>
      <c r="G117" s="192">
        <v>0</v>
      </c>
    </row>
    <row r="118" spans="1:8" x14ac:dyDescent="0.2">
      <c r="A118" s="183">
        <v>2118</v>
      </c>
      <c r="B118" s="93" t="s">
        <v>195</v>
      </c>
      <c r="C118" s="192">
        <v>0</v>
      </c>
      <c r="D118" s="192">
        <f t="shared" si="1"/>
        <v>0</v>
      </c>
      <c r="E118" s="192">
        <v>0</v>
      </c>
      <c r="F118" s="192">
        <v>0</v>
      </c>
      <c r="G118" s="192">
        <v>0</v>
      </c>
    </row>
    <row r="119" spans="1:8" x14ac:dyDescent="0.2">
      <c r="A119" s="183">
        <v>2119</v>
      </c>
      <c r="B119" s="93" t="s">
        <v>196</v>
      </c>
      <c r="C119" s="192">
        <v>2941437.71</v>
      </c>
      <c r="D119" s="192">
        <f t="shared" si="1"/>
        <v>2941437.71</v>
      </c>
      <c r="E119" s="192">
        <v>0</v>
      </c>
      <c r="F119" s="192">
        <v>0</v>
      </c>
      <c r="G119" s="192">
        <v>0</v>
      </c>
    </row>
    <row r="120" spans="1:8" x14ac:dyDescent="0.2">
      <c r="A120" s="183">
        <v>2120</v>
      </c>
      <c r="B120" s="93" t="s">
        <v>197</v>
      </c>
      <c r="C120" s="192">
        <f>SUM(C121:C123)</f>
        <v>0</v>
      </c>
      <c r="D120" s="192">
        <f t="shared" ref="D120:G120" si="2">SUM(D121:D123)</f>
        <v>0</v>
      </c>
      <c r="E120" s="192">
        <f t="shared" si="2"/>
        <v>0</v>
      </c>
      <c r="F120" s="192">
        <f t="shared" si="2"/>
        <v>0</v>
      </c>
      <c r="G120" s="192">
        <f t="shared" si="2"/>
        <v>0</v>
      </c>
    </row>
    <row r="121" spans="1:8" x14ac:dyDescent="0.2">
      <c r="A121" s="183">
        <v>2121</v>
      </c>
      <c r="B121" s="93" t="s">
        <v>198</v>
      </c>
      <c r="C121" s="192">
        <v>0</v>
      </c>
      <c r="D121" s="192">
        <f>C121</f>
        <v>0</v>
      </c>
      <c r="E121" s="192">
        <v>0</v>
      </c>
      <c r="F121" s="192">
        <v>0</v>
      </c>
      <c r="G121" s="192">
        <v>0</v>
      </c>
    </row>
    <row r="122" spans="1:8" x14ac:dyDescent="0.2">
      <c r="A122" s="183">
        <v>2122</v>
      </c>
      <c r="B122" s="93" t="s">
        <v>199</v>
      </c>
      <c r="C122" s="192">
        <v>0</v>
      </c>
      <c r="D122" s="192">
        <f t="shared" ref="D122:D123" si="3">C122</f>
        <v>0</v>
      </c>
      <c r="E122" s="192">
        <v>0</v>
      </c>
      <c r="F122" s="192">
        <v>0</v>
      </c>
      <c r="G122" s="192">
        <v>0</v>
      </c>
    </row>
    <row r="123" spans="1:8" x14ac:dyDescent="0.2">
      <c r="A123" s="183">
        <v>2129</v>
      </c>
      <c r="B123" s="93" t="s">
        <v>200</v>
      </c>
      <c r="C123" s="192">
        <v>0</v>
      </c>
      <c r="D123" s="192">
        <f t="shared" si="3"/>
        <v>0</v>
      </c>
      <c r="E123" s="192">
        <v>0</v>
      </c>
      <c r="F123" s="192">
        <v>0</v>
      </c>
      <c r="G123" s="192">
        <v>0</v>
      </c>
    </row>
    <row r="125" spans="1:8" x14ac:dyDescent="0.2">
      <c r="A125" s="181" t="s">
        <v>106</v>
      </c>
      <c r="B125" s="181"/>
      <c r="C125" s="181"/>
      <c r="D125" s="181"/>
      <c r="E125" s="181"/>
      <c r="F125" s="181"/>
      <c r="G125" s="181"/>
      <c r="H125" s="181"/>
    </row>
    <row r="126" spans="1:8" x14ac:dyDescent="0.2">
      <c r="A126" s="182" t="s">
        <v>86</v>
      </c>
      <c r="B126" s="182" t="s">
        <v>83</v>
      </c>
      <c r="C126" s="182" t="s">
        <v>84</v>
      </c>
      <c r="D126" s="182" t="s">
        <v>87</v>
      </c>
      <c r="E126" s="182" t="s">
        <v>125</v>
      </c>
      <c r="F126" s="182"/>
      <c r="G126" s="182"/>
      <c r="H126" s="182"/>
    </row>
    <row r="127" spans="1:8" x14ac:dyDescent="0.2">
      <c r="A127" s="183">
        <v>2160</v>
      </c>
      <c r="B127" s="93" t="s">
        <v>201</v>
      </c>
      <c r="C127" s="192">
        <f>SUM(C128:C133)</f>
        <v>0</v>
      </c>
      <c r="E127" s="93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83">
        <v>2161</v>
      </c>
      <c r="B128" s="93" t="s">
        <v>202</v>
      </c>
      <c r="C128" s="192">
        <v>0</v>
      </c>
    </row>
    <row r="129" spans="1:8" x14ac:dyDescent="0.2">
      <c r="A129" s="183">
        <v>2162</v>
      </c>
      <c r="B129" s="93" t="s">
        <v>203</v>
      </c>
      <c r="C129" s="192">
        <v>0</v>
      </c>
    </row>
    <row r="130" spans="1:8" x14ac:dyDescent="0.2">
      <c r="A130" s="183">
        <v>2163</v>
      </c>
      <c r="B130" s="93" t="s">
        <v>204</v>
      </c>
      <c r="C130" s="192">
        <v>0</v>
      </c>
    </row>
    <row r="131" spans="1:8" x14ac:dyDescent="0.2">
      <c r="A131" s="183">
        <v>2164</v>
      </c>
      <c r="B131" s="93" t="s">
        <v>205</v>
      </c>
      <c r="C131" s="192">
        <v>0</v>
      </c>
    </row>
    <row r="132" spans="1:8" x14ac:dyDescent="0.2">
      <c r="A132" s="183">
        <v>2165</v>
      </c>
      <c r="B132" s="93" t="s">
        <v>206</v>
      </c>
      <c r="C132" s="192">
        <v>0</v>
      </c>
    </row>
    <row r="133" spans="1:8" x14ac:dyDescent="0.2">
      <c r="A133" s="183">
        <v>2166</v>
      </c>
      <c r="B133" s="93" t="s">
        <v>207</v>
      </c>
      <c r="C133" s="192">
        <v>0</v>
      </c>
    </row>
    <row r="134" spans="1:8" x14ac:dyDescent="0.2">
      <c r="A134" s="183">
        <v>2250</v>
      </c>
      <c r="B134" s="93" t="s">
        <v>208</v>
      </c>
      <c r="C134" s="192">
        <f>SUM(C135:C140)</f>
        <v>0</v>
      </c>
    </row>
    <row r="135" spans="1:8" x14ac:dyDescent="0.2">
      <c r="A135" s="183">
        <v>2251</v>
      </c>
      <c r="B135" s="93" t="s">
        <v>209</v>
      </c>
      <c r="C135" s="192">
        <v>0</v>
      </c>
    </row>
    <row r="136" spans="1:8" x14ac:dyDescent="0.2">
      <c r="A136" s="183">
        <v>2252</v>
      </c>
      <c r="B136" s="93" t="s">
        <v>210</v>
      </c>
      <c r="C136" s="192">
        <v>0</v>
      </c>
    </row>
    <row r="137" spans="1:8" x14ac:dyDescent="0.2">
      <c r="A137" s="183">
        <v>2253</v>
      </c>
      <c r="B137" s="93" t="s">
        <v>211</v>
      </c>
      <c r="C137" s="192">
        <v>0</v>
      </c>
    </row>
    <row r="138" spans="1:8" x14ac:dyDescent="0.2">
      <c r="A138" s="183">
        <v>2254</v>
      </c>
      <c r="B138" s="93" t="s">
        <v>212</v>
      </c>
      <c r="C138" s="192">
        <v>0</v>
      </c>
    </row>
    <row r="139" spans="1:8" x14ac:dyDescent="0.2">
      <c r="A139" s="183">
        <v>2255</v>
      </c>
      <c r="B139" s="93" t="s">
        <v>213</v>
      </c>
      <c r="C139" s="192">
        <v>0</v>
      </c>
    </row>
    <row r="140" spans="1:8" x14ac:dyDescent="0.2">
      <c r="A140" s="183">
        <v>2256</v>
      </c>
      <c r="B140" s="93" t="s">
        <v>214</v>
      </c>
      <c r="C140" s="192">
        <v>0</v>
      </c>
    </row>
    <row r="142" spans="1:8" x14ac:dyDescent="0.2">
      <c r="A142" s="181" t="s">
        <v>557</v>
      </c>
      <c r="B142" s="181"/>
      <c r="C142" s="181"/>
      <c r="D142" s="181"/>
      <c r="E142" s="181"/>
      <c r="F142" s="181"/>
      <c r="G142" s="181"/>
      <c r="H142" s="181"/>
    </row>
    <row r="143" spans="1:8" x14ac:dyDescent="0.2">
      <c r="A143" s="185" t="s">
        <v>86</v>
      </c>
      <c r="B143" s="185" t="s">
        <v>83</v>
      </c>
      <c r="C143" s="185" t="s">
        <v>84</v>
      </c>
      <c r="D143" s="185" t="s">
        <v>87</v>
      </c>
      <c r="E143" s="185" t="s">
        <v>125</v>
      </c>
      <c r="F143" s="185"/>
      <c r="G143" s="185"/>
      <c r="H143" s="185"/>
    </row>
    <row r="144" spans="1:8" x14ac:dyDescent="0.2">
      <c r="A144" s="183">
        <v>2150</v>
      </c>
      <c r="B144" s="93" t="s">
        <v>558</v>
      </c>
      <c r="C144" s="192">
        <f>SUM(C145:C147)</f>
        <v>0</v>
      </c>
      <c r="E144" s="93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83">
        <v>2151</v>
      </c>
      <c r="B145" s="93" t="s">
        <v>559</v>
      </c>
      <c r="C145" s="192">
        <v>0</v>
      </c>
    </row>
    <row r="146" spans="1:5" x14ac:dyDescent="0.2">
      <c r="A146" s="183">
        <v>2152</v>
      </c>
      <c r="B146" s="93" t="s">
        <v>560</v>
      </c>
      <c r="C146" s="192">
        <v>0</v>
      </c>
    </row>
    <row r="147" spans="1:5" x14ac:dyDescent="0.2">
      <c r="A147" s="183">
        <v>2159</v>
      </c>
      <c r="B147" s="93" t="s">
        <v>215</v>
      </c>
      <c r="C147" s="192">
        <v>0</v>
      </c>
    </row>
    <row r="148" spans="1:5" x14ac:dyDescent="0.2">
      <c r="A148" s="183">
        <v>2240</v>
      </c>
      <c r="B148" s="93" t="s">
        <v>217</v>
      </c>
      <c r="C148" s="192">
        <f>SUM(C149:C151)</f>
        <v>0</v>
      </c>
    </row>
    <row r="149" spans="1:5" x14ac:dyDescent="0.2">
      <c r="A149" s="183">
        <v>2241</v>
      </c>
      <c r="B149" s="93" t="s">
        <v>218</v>
      </c>
      <c r="C149" s="192">
        <v>0</v>
      </c>
    </row>
    <row r="150" spans="1:5" x14ac:dyDescent="0.2">
      <c r="A150" s="183">
        <v>2242</v>
      </c>
      <c r="B150" s="93" t="s">
        <v>219</v>
      </c>
      <c r="C150" s="192">
        <v>0</v>
      </c>
    </row>
    <row r="151" spans="1:5" x14ac:dyDescent="0.2">
      <c r="A151" s="183">
        <v>2249</v>
      </c>
      <c r="B151" s="93" t="s">
        <v>220</v>
      </c>
      <c r="C151" s="192">
        <v>0</v>
      </c>
    </row>
    <row r="153" spans="1:5" x14ac:dyDescent="0.2">
      <c r="A153" s="186" t="s">
        <v>561</v>
      </c>
      <c r="B153" s="186"/>
      <c r="C153" s="186"/>
      <c r="D153" s="186"/>
      <c r="E153" s="186"/>
    </row>
    <row r="154" spans="1:5" x14ac:dyDescent="0.2">
      <c r="A154" s="187" t="s">
        <v>86</v>
      </c>
      <c r="B154" s="187" t="s">
        <v>83</v>
      </c>
      <c r="C154" s="187" t="s">
        <v>84</v>
      </c>
      <c r="D154" s="188" t="s">
        <v>87</v>
      </c>
      <c r="E154" s="188" t="s">
        <v>125</v>
      </c>
    </row>
    <row r="155" spans="1:5" x14ac:dyDescent="0.2">
      <c r="A155" s="189">
        <v>2170</v>
      </c>
      <c r="B155" s="190" t="s">
        <v>562</v>
      </c>
      <c r="C155" s="194">
        <f>SUM(C156:C158)</f>
        <v>8369190.8399999999</v>
      </c>
      <c r="D155" s="190"/>
      <c r="E155" s="190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189">
        <v>2171</v>
      </c>
      <c r="B156" s="190" t="s">
        <v>563</v>
      </c>
      <c r="C156" s="194">
        <v>0</v>
      </c>
      <c r="D156" s="190"/>
      <c r="E156" s="190"/>
    </row>
    <row r="157" spans="1:5" x14ac:dyDescent="0.2">
      <c r="A157" s="189">
        <v>2172</v>
      </c>
      <c r="B157" s="190" t="s">
        <v>564</v>
      </c>
      <c r="C157" s="194">
        <v>0</v>
      </c>
      <c r="D157" s="190"/>
      <c r="E157" s="190"/>
    </row>
    <row r="158" spans="1:5" x14ac:dyDescent="0.2">
      <c r="A158" s="189">
        <v>2179</v>
      </c>
      <c r="B158" s="190" t="s">
        <v>565</v>
      </c>
      <c r="C158" s="194">
        <v>8369190.8399999999</v>
      </c>
      <c r="D158" s="190"/>
      <c r="E158" s="190"/>
    </row>
    <row r="159" spans="1:5" x14ac:dyDescent="0.2">
      <c r="A159" s="189">
        <v>2260</v>
      </c>
      <c r="B159" s="190" t="s">
        <v>566</v>
      </c>
      <c r="C159" s="194">
        <f>SUM(C160:C163)</f>
        <v>0</v>
      </c>
      <c r="D159" s="190"/>
      <c r="E159" s="190"/>
    </row>
    <row r="160" spans="1:5" x14ac:dyDescent="0.2">
      <c r="A160" s="189">
        <v>2261</v>
      </c>
      <c r="B160" s="190" t="s">
        <v>567</v>
      </c>
      <c r="C160" s="194">
        <v>0</v>
      </c>
      <c r="D160" s="190"/>
    </row>
    <row r="161" spans="1:5" x14ac:dyDescent="0.2">
      <c r="A161" s="189">
        <v>2262</v>
      </c>
      <c r="B161" s="190" t="s">
        <v>568</v>
      </c>
      <c r="C161" s="194">
        <v>0</v>
      </c>
      <c r="D161" s="190"/>
      <c r="E161" s="190"/>
    </row>
    <row r="162" spans="1:5" x14ac:dyDescent="0.2">
      <c r="A162" s="189">
        <v>2263</v>
      </c>
      <c r="B162" s="190" t="s">
        <v>569</v>
      </c>
      <c r="C162" s="194">
        <v>0</v>
      </c>
      <c r="D162" s="190"/>
      <c r="E162" s="190"/>
    </row>
    <row r="163" spans="1:5" x14ac:dyDescent="0.2">
      <c r="A163" s="189">
        <v>2269</v>
      </c>
      <c r="B163" s="190" t="s">
        <v>570</v>
      </c>
      <c r="C163" s="194">
        <v>0</v>
      </c>
      <c r="D163" s="190"/>
      <c r="E163" s="190"/>
    </row>
    <row r="164" spans="1:5" x14ac:dyDescent="0.2">
      <c r="A164" s="190"/>
      <c r="B164" s="190"/>
      <c r="C164" s="190"/>
      <c r="D164" s="190"/>
      <c r="E164" s="190"/>
    </row>
    <row r="165" spans="1:5" x14ac:dyDescent="0.2">
      <c r="A165" s="186" t="s">
        <v>571</v>
      </c>
      <c r="B165" s="186"/>
      <c r="C165" s="186"/>
      <c r="D165" s="186"/>
      <c r="E165" s="186"/>
    </row>
    <row r="166" spans="1:5" x14ac:dyDescent="0.2">
      <c r="A166" s="187" t="s">
        <v>86</v>
      </c>
      <c r="B166" s="187" t="s">
        <v>83</v>
      </c>
      <c r="C166" s="187" t="s">
        <v>84</v>
      </c>
      <c r="D166" s="188" t="s">
        <v>87</v>
      </c>
      <c r="E166" s="188" t="s">
        <v>125</v>
      </c>
    </row>
    <row r="167" spans="1:5" x14ac:dyDescent="0.2">
      <c r="A167" s="189">
        <v>2190</v>
      </c>
      <c r="B167" s="190" t="s">
        <v>572</v>
      </c>
      <c r="C167" s="194">
        <f>SUM(C168:C170)</f>
        <v>799535.52</v>
      </c>
      <c r="D167" s="190"/>
      <c r="E167" s="190" t="str">
        <f>IF(OR(C167&lt;&gt;0,C168&lt;&gt;0,C169&lt;&gt;0,C170&lt;&gt;0),"","SIN INFORMACIÓN QUE REVELAR")</f>
        <v/>
      </c>
    </row>
    <row r="168" spans="1:5" x14ac:dyDescent="0.2">
      <c r="A168" s="189">
        <v>2191</v>
      </c>
      <c r="B168" s="190" t="s">
        <v>573</v>
      </c>
      <c r="C168" s="194">
        <v>799535.52</v>
      </c>
      <c r="D168" s="190"/>
      <c r="E168" s="190"/>
    </row>
    <row r="169" spans="1:5" x14ac:dyDescent="0.2">
      <c r="A169" s="189">
        <v>2192</v>
      </c>
      <c r="B169" s="190" t="s">
        <v>574</v>
      </c>
      <c r="C169" s="194">
        <v>0</v>
      </c>
      <c r="D169" s="190"/>
    </row>
    <row r="170" spans="1:5" x14ac:dyDescent="0.2">
      <c r="A170" s="189">
        <v>2199</v>
      </c>
      <c r="B170" s="190" t="s">
        <v>216</v>
      </c>
      <c r="C170" s="194">
        <v>0</v>
      </c>
      <c r="D170" s="190"/>
      <c r="E170" s="190"/>
    </row>
    <row r="171" spans="1:5" x14ac:dyDescent="0.2">
      <c r="A171" s="190"/>
      <c r="B171" s="190"/>
      <c r="C171" s="191"/>
      <c r="D171" s="190"/>
      <c r="E171" s="190"/>
    </row>
    <row r="172" spans="1:5" x14ac:dyDescent="0.2">
      <c r="A172" s="190"/>
      <c r="B172" s="190"/>
      <c r="C172" s="190"/>
      <c r="D172" s="190"/>
      <c r="E172" s="190"/>
    </row>
    <row r="173" spans="1:5" x14ac:dyDescent="0.2">
      <c r="A173" s="190"/>
      <c r="B173" s="190" t="s">
        <v>516</v>
      </c>
      <c r="C173" s="190"/>
      <c r="D173" s="190"/>
      <c r="E173" s="19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35433070866141736" bottom="0.35433070866141736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D36" sqref="D36"/>
    </sheetView>
  </sheetViews>
  <sheetFormatPr baseColWidth="10" defaultColWidth="9.140625" defaultRowHeight="12" x14ac:dyDescent="0.2"/>
  <cols>
    <col min="1" max="1" width="7.85546875" style="73" customWidth="1"/>
    <col min="2" max="2" width="42" style="73" customWidth="1"/>
    <col min="3" max="3" width="19.140625" style="73" customWidth="1"/>
    <col min="4" max="4" width="13.42578125" style="73" customWidth="1"/>
    <col min="5" max="5" width="17.5703125" style="73" customWidth="1"/>
    <col min="6" max="16384" width="9.140625" style="73"/>
  </cols>
  <sheetData>
    <row r="1" spans="1:5" ht="18.95" customHeight="1" x14ac:dyDescent="0.2">
      <c r="A1" s="69" t="s">
        <v>593</v>
      </c>
      <c r="B1" s="69"/>
      <c r="C1" s="69"/>
      <c r="D1" s="71" t="s">
        <v>496</v>
      </c>
      <c r="E1" s="72">
        <v>2025</v>
      </c>
    </row>
    <row r="2" spans="1:5" ht="18.95" customHeight="1" x14ac:dyDescent="0.2">
      <c r="A2" s="69" t="s">
        <v>502</v>
      </c>
      <c r="B2" s="69"/>
      <c r="C2" s="69"/>
      <c r="D2" s="71" t="s">
        <v>497</v>
      </c>
      <c r="E2" s="72" t="s">
        <v>499</v>
      </c>
    </row>
    <row r="3" spans="1:5" ht="18.95" customHeight="1" x14ac:dyDescent="0.2">
      <c r="A3" s="69" t="s">
        <v>594</v>
      </c>
      <c r="B3" s="69"/>
      <c r="C3" s="69"/>
      <c r="D3" s="71" t="s">
        <v>498</v>
      </c>
      <c r="E3" s="72">
        <v>4</v>
      </c>
    </row>
    <row r="4" spans="1:5" ht="18.95" customHeight="1" x14ac:dyDescent="0.2">
      <c r="A4" s="69" t="s">
        <v>514</v>
      </c>
      <c r="B4" s="69"/>
      <c r="C4" s="69"/>
      <c r="D4" s="71"/>
      <c r="E4" s="72"/>
    </row>
    <row r="5" spans="1:5" x14ac:dyDescent="0.2">
      <c r="A5" s="77" t="s">
        <v>114</v>
      </c>
      <c r="B5" s="78"/>
      <c r="C5" s="78"/>
      <c r="D5" s="78"/>
      <c r="E5" s="78"/>
    </row>
    <row r="7" spans="1:5" x14ac:dyDescent="0.2">
      <c r="A7" s="78" t="s">
        <v>107</v>
      </c>
      <c r="B7" s="78"/>
      <c r="C7" s="78"/>
      <c r="D7" s="78"/>
      <c r="E7" s="78"/>
    </row>
    <row r="8" spans="1:5" x14ac:dyDescent="0.2">
      <c r="A8" s="79" t="s">
        <v>86</v>
      </c>
      <c r="B8" s="79" t="s">
        <v>83</v>
      </c>
      <c r="C8" s="79" t="s">
        <v>84</v>
      </c>
      <c r="D8" s="79" t="s">
        <v>85</v>
      </c>
      <c r="E8" s="79" t="s">
        <v>87</v>
      </c>
    </row>
    <row r="9" spans="1:5" x14ac:dyDescent="0.2">
      <c r="A9" s="172">
        <v>3110</v>
      </c>
      <c r="B9" s="73" t="s">
        <v>251</v>
      </c>
      <c r="C9" s="83">
        <v>479763120.51999998</v>
      </c>
      <c r="E9" s="73" t="str">
        <f>IF(OR(C9&lt;&gt;0,C10&lt;&gt;0,C11&lt;&gt;0),"","SIN INFORMACIÓN QUE REVELAR")</f>
        <v/>
      </c>
    </row>
    <row r="10" spans="1:5" x14ac:dyDescent="0.2">
      <c r="A10" s="172">
        <v>3120</v>
      </c>
      <c r="B10" s="73" t="s">
        <v>382</v>
      </c>
      <c r="C10" s="83">
        <v>0</v>
      </c>
      <c r="E10" s="93"/>
    </row>
    <row r="11" spans="1:5" x14ac:dyDescent="0.2">
      <c r="A11" s="172">
        <v>3130</v>
      </c>
      <c r="B11" s="73" t="s">
        <v>383</v>
      </c>
      <c r="C11" s="83">
        <v>0</v>
      </c>
    </row>
    <row r="12" spans="1:5" x14ac:dyDescent="0.2">
      <c r="C12" s="83"/>
    </row>
    <row r="13" spans="1:5" x14ac:dyDescent="0.2">
      <c r="A13" s="78" t="s">
        <v>108</v>
      </c>
      <c r="B13" s="78"/>
      <c r="C13" s="173"/>
      <c r="D13" s="78"/>
      <c r="E13" s="78"/>
    </row>
    <row r="14" spans="1:5" x14ac:dyDescent="0.2">
      <c r="A14" s="79" t="s">
        <v>86</v>
      </c>
      <c r="B14" s="79" t="s">
        <v>83</v>
      </c>
      <c r="C14" s="79" t="s">
        <v>84</v>
      </c>
      <c r="D14" s="79" t="s">
        <v>384</v>
      </c>
      <c r="E14" s="79"/>
    </row>
    <row r="15" spans="1:5" x14ac:dyDescent="0.2">
      <c r="A15" s="172">
        <v>3210</v>
      </c>
      <c r="B15" s="73" t="s">
        <v>385</v>
      </c>
      <c r="C15" s="83">
        <v>164039814.30000001</v>
      </c>
      <c r="E15" s="73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72">
        <v>3220</v>
      </c>
      <c r="B16" s="73" t="s">
        <v>386</v>
      </c>
      <c r="C16" s="83">
        <v>2184945209.3000002</v>
      </c>
    </row>
    <row r="17" spans="1:6" x14ac:dyDescent="0.2">
      <c r="A17" s="172">
        <v>3230</v>
      </c>
      <c r="B17" s="73" t="s">
        <v>387</v>
      </c>
      <c r="C17" s="83">
        <f>SUM(C18:C21)</f>
        <v>0</v>
      </c>
    </row>
    <row r="18" spans="1:6" x14ac:dyDescent="0.2">
      <c r="A18" s="172">
        <v>3231</v>
      </c>
      <c r="B18" s="73" t="s">
        <v>388</v>
      </c>
      <c r="C18" s="83">
        <v>0</v>
      </c>
    </row>
    <row r="19" spans="1:6" x14ac:dyDescent="0.2">
      <c r="A19" s="172">
        <v>3232</v>
      </c>
      <c r="B19" s="73" t="s">
        <v>389</v>
      </c>
      <c r="C19" s="83">
        <v>0</v>
      </c>
      <c r="E19" s="93"/>
    </row>
    <row r="20" spans="1:6" x14ac:dyDescent="0.2">
      <c r="A20" s="172">
        <v>3233</v>
      </c>
      <c r="B20" s="73" t="s">
        <v>390</v>
      </c>
      <c r="C20" s="83">
        <v>0</v>
      </c>
    </row>
    <row r="21" spans="1:6" x14ac:dyDescent="0.2">
      <c r="A21" s="172">
        <v>3239</v>
      </c>
      <c r="B21" s="73" t="s">
        <v>391</v>
      </c>
      <c r="C21" s="83">
        <v>0</v>
      </c>
    </row>
    <row r="22" spans="1:6" x14ac:dyDescent="0.2">
      <c r="A22" s="172">
        <v>3240</v>
      </c>
      <c r="B22" s="73" t="s">
        <v>392</v>
      </c>
      <c r="C22" s="83">
        <f>SUM(C23:C25)</f>
        <v>0</v>
      </c>
    </row>
    <row r="23" spans="1:6" x14ac:dyDescent="0.2">
      <c r="A23" s="172">
        <v>3241</v>
      </c>
      <c r="B23" s="73" t="s">
        <v>393</v>
      </c>
      <c r="C23" s="83">
        <v>0</v>
      </c>
    </row>
    <row r="24" spans="1:6" x14ac:dyDescent="0.2">
      <c r="A24" s="172">
        <v>3242</v>
      </c>
      <c r="B24" s="73" t="s">
        <v>394</v>
      </c>
      <c r="C24" s="83">
        <v>0</v>
      </c>
    </row>
    <row r="25" spans="1:6" x14ac:dyDescent="0.2">
      <c r="A25" s="172">
        <v>3243</v>
      </c>
      <c r="B25" s="73" t="s">
        <v>395</v>
      </c>
      <c r="C25" s="83">
        <v>0</v>
      </c>
    </row>
    <row r="26" spans="1:6" x14ac:dyDescent="0.2">
      <c r="A26" s="172">
        <v>3250</v>
      </c>
      <c r="B26" s="73" t="s">
        <v>396</v>
      </c>
      <c r="C26" s="83">
        <f>SUM(C27:C29)</f>
        <v>0</v>
      </c>
    </row>
    <row r="27" spans="1:6" x14ac:dyDescent="0.2">
      <c r="A27" s="172">
        <v>3251</v>
      </c>
      <c r="B27" s="73" t="s">
        <v>397</v>
      </c>
      <c r="C27" s="83">
        <v>0</v>
      </c>
    </row>
    <row r="28" spans="1:6" x14ac:dyDescent="0.2">
      <c r="A28" s="172">
        <v>3252</v>
      </c>
      <c r="B28" s="73" t="s">
        <v>398</v>
      </c>
      <c r="C28" s="83">
        <v>0</v>
      </c>
    </row>
    <row r="29" spans="1:6" x14ac:dyDescent="0.2">
      <c r="A29" s="172">
        <v>3253</v>
      </c>
      <c r="B29" s="73" t="s">
        <v>592</v>
      </c>
      <c r="C29" s="83">
        <v>0</v>
      </c>
    </row>
    <row r="30" spans="1:6" x14ac:dyDescent="0.2">
      <c r="A30" s="172"/>
      <c r="C30" s="83"/>
    </row>
    <row r="31" spans="1:6" x14ac:dyDescent="0.2">
      <c r="A31" s="174" t="s">
        <v>516</v>
      </c>
      <c r="B31" s="174"/>
      <c r="C31" s="174"/>
      <c r="D31" s="174"/>
      <c r="E31" s="174"/>
      <c r="F31" s="17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35433070866141736" bottom="0.35433070866141736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zoomScaleNormal="100" workbookViewId="0">
      <selection activeCell="I138" sqref="I138"/>
    </sheetView>
  </sheetViews>
  <sheetFormatPr baseColWidth="10" defaultColWidth="9.140625" defaultRowHeight="11.25" x14ac:dyDescent="0.2"/>
  <cols>
    <col min="1" max="1" width="10" style="11" customWidth="1"/>
    <col min="2" max="2" width="54.140625" style="11" customWidth="1"/>
    <col min="3" max="3" width="14.42578125" style="11" customWidth="1"/>
    <col min="4" max="4" width="14.5703125" style="11" customWidth="1"/>
    <col min="5" max="5" width="12.42578125" style="11" customWidth="1"/>
    <col min="6" max="16384" width="9.140625" style="11"/>
  </cols>
  <sheetData>
    <row r="1" spans="1:5" s="17" customFormat="1" ht="18.95" customHeight="1" x14ac:dyDescent="0.25">
      <c r="A1" s="68" t="s">
        <v>593</v>
      </c>
      <c r="B1" s="68"/>
      <c r="C1" s="68"/>
      <c r="D1" s="9" t="s">
        <v>496</v>
      </c>
      <c r="E1" s="10">
        <v>2025</v>
      </c>
    </row>
    <row r="2" spans="1:5" s="17" customFormat="1" ht="18.95" customHeight="1" x14ac:dyDescent="0.25">
      <c r="A2" s="68" t="s">
        <v>503</v>
      </c>
      <c r="B2" s="68"/>
      <c r="C2" s="68"/>
      <c r="D2" s="9" t="s">
        <v>497</v>
      </c>
      <c r="E2" s="10" t="s">
        <v>499</v>
      </c>
    </row>
    <row r="3" spans="1:5" s="17" customFormat="1" ht="18.95" customHeight="1" x14ac:dyDescent="0.25">
      <c r="A3" s="68" t="s">
        <v>594</v>
      </c>
      <c r="B3" s="68"/>
      <c r="C3" s="68"/>
      <c r="D3" s="9" t="s">
        <v>498</v>
      </c>
      <c r="E3" s="10">
        <v>4</v>
      </c>
    </row>
    <row r="4" spans="1:5" s="17" customFormat="1" ht="18.95" customHeight="1" x14ac:dyDescent="0.25">
      <c r="A4" s="68" t="s">
        <v>514</v>
      </c>
      <c r="B4" s="68"/>
      <c r="C4" s="68"/>
      <c r="D4" s="9"/>
      <c r="E4" s="10"/>
    </row>
    <row r="5" spans="1:5" x14ac:dyDescent="0.2">
      <c r="A5" s="12" t="s">
        <v>114</v>
      </c>
      <c r="B5" s="13"/>
      <c r="C5" s="13"/>
      <c r="D5" s="13"/>
      <c r="E5" s="13"/>
    </row>
    <row r="7" spans="1:5" x14ac:dyDescent="0.2">
      <c r="A7" s="13" t="s">
        <v>581</v>
      </c>
      <c r="B7" s="13"/>
      <c r="C7" s="13"/>
      <c r="D7" s="13"/>
      <c r="E7" s="62"/>
    </row>
    <row r="8" spans="1:5" x14ac:dyDescent="0.2">
      <c r="A8" s="14" t="s">
        <v>86</v>
      </c>
      <c r="B8" s="14" t="s">
        <v>83</v>
      </c>
      <c r="C8" s="34">
        <v>2025</v>
      </c>
      <c r="D8" s="34">
        <v>2024</v>
      </c>
      <c r="E8" s="63"/>
    </row>
    <row r="9" spans="1:5" x14ac:dyDescent="0.2">
      <c r="A9" s="15">
        <v>1111</v>
      </c>
      <c r="B9" s="11" t="s">
        <v>399</v>
      </c>
      <c r="C9" s="16">
        <v>611943.30000000005</v>
      </c>
      <c r="D9" s="16">
        <v>492072.75</v>
      </c>
      <c r="E9" s="11" t="str">
        <f>IF(OR(C9&lt;&gt;0,C10&lt;&gt;0,C11&lt;&gt;0,C12&lt;&gt;0,C13&lt;&gt;0,C14&lt;&gt;0,C15&lt;&gt;0,C16&lt;&gt;0),"","SIN INFORMACIÓN QUE REVELAR")</f>
        <v/>
      </c>
    </row>
    <row r="10" spans="1:5" x14ac:dyDescent="0.2">
      <c r="A10" s="15">
        <v>1112</v>
      </c>
      <c r="B10" s="11" t="s">
        <v>400</v>
      </c>
      <c r="C10" s="16">
        <v>239638601.46000001</v>
      </c>
      <c r="D10" s="16">
        <v>195690157.08000001</v>
      </c>
    </row>
    <row r="11" spans="1:5" x14ac:dyDescent="0.2">
      <c r="A11" s="15">
        <v>1113</v>
      </c>
      <c r="B11" s="11" t="s">
        <v>401</v>
      </c>
      <c r="C11" s="16">
        <v>0</v>
      </c>
      <c r="D11" s="16">
        <v>0</v>
      </c>
    </row>
    <row r="12" spans="1:5" x14ac:dyDescent="0.2">
      <c r="A12" s="15">
        <v>1114</v>
      </c>
      <c r="B12" s="11" t="s">
        <v>115</v>
      </c>
      <c r="C12" s="16">
        <v>47822098.170000002</v>
      </c>
      <c r="D12" s="16">
        <v>52924851.210000001</v>
      </c>
    </row>
    <row r="13" spans="1:5" x14ac:dyDescent="0.2">
      <c r="A13" s="15">
        <v>1115</v>
      </c>
      <c r="B13" s="11" t="s">
        <v>116</v>
      </c>
      <c r="C13" s="16">
        <v>0</v>
      </c>
      <c r="D13" s="16">
        <v>0</v>
      </c>
    </row>
    <row r="14" spans="1:5" x14ac:dyDescent="0.2">
      <c r="A14" s="15">
        <v>1116</v>
      </c>
      <c r="B14" s="11" t="s">
        <v>402</v>
      </c>
      <c r="C14" s="16">
        <v>0</v>
      </c>
      <c r="D14" s="16">
        <v>0</v>
      </c>
    </row>
    <row r="15" spans="1:5" x14ac:dyDescent="0.2">
      <c r="A15" s="15">
        <v>1119</v>
      </c>
      <c r="B15" s="11" t="s">
        <v>403</v>
      </c>
      <c r="C15" s="16">
        <v>0</v>
      </c>
      <c r="D15" s="16">
        <v>0</v>
      </c>
    </row>
    <row r="16" spans="1:5" x14ac:dyDescent="0.2">
      <c r="A16" s="22">
        <v>1110</v>
      </c>
      <c r="B16" s="23" t="s">
        <v>517</v>
      </c>
      <c r="C16" s="158">
        <f>SUM(C9:C15)</f>
        <v>288072642.93000001</v>
      </c>
      <c r="D16" s="158">
        <f>SUM(D9:D15)</f>
        <v>249107081.04000002</v>
      </c>
    </row>
    <row r="19" spans="1:5" x14ac:dyDescent="0.2">
      <c r="A19" s="13" t="s">
        <v>582</v>
      </c>
      <c r="B19" s="13"/>
      <c r="C19" s="13"/>
      <c r="D19" s="13"/>
    </row>
    <row r="20" spans="1:5" x14ac:dyDescent="0.2">
      <c r="A20" s="14" t="s">
        <v>86</v>
      </c>
      <c r="B20" s="14" t="s">
        <v>83</v>
      </c>
      <c r="C20" s="34">
        <v>2025</v>
      </c>
      <c r="D20" s="34">
        <v>2024</v>
      </c>
    </row>
    <row r="21" spans="1:5" x14ac:dyDescent="0.2">
      <c r="A21" s="22">
        <v>1230</v>
      </c>
      <c r="B21" s="23" t="s">
        <v>147</v>
      </c>
      <c r="C21" s="158">
        <f>SUM(C22:C28)</f>
        <v>133181790.31999999</v>
      </c>
      <c r="D21" s="158">
        <f>SUM(D22:D28)</f>
        <v>379403527.31999999</v>
      </c>
      <c r="E21" s="11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5">
        <v>1231</v>
      </c>
      <c r="B22" s="11" t="s">
        <v>148</v>
      </c>
      <c r="C22" s="16">
        <v>0</v>
      </c>
      <c r="D22" s="16">
        <v>41869350</v>
      </c>
    </row>
    <row r="23" spans="1:5" x14ac:dyDescent="0.2">
      <c r="A23" s="15">
        <v>1232</v>
      </c>
      <c r="B23" s="11" t="s">
        <v>149</v>
      </c>
      <c r="C23" s="16">
        <v>0</v>
      </c>
      <c r="D23" s="16">
        <v>0</v>
      </c>
    </row>
    <row r="24" spans="1:5" x14ac:dyDescent="0.2">
      <c r="A24" s="15">
        <v>1233</v>
      </c>
      <c r="B24" s="11" t="s">
        <v>150</v>
      </c>
      <c r="C24" s="16">
        <v>7500000</v>
      </c>
      <c r="D24" s="16">
        <v>0</v>
      </c>
    </row>
    <row r="25" spans="1:5" x14ac:dyDescent="0.2">
      <c r="A25" s="15">
        <v>1234</v>
      </c>
      <c r="B25" s="11" t="s">
        <v>151</v>
      </c>
      <c r="C25" s="16">
        <v>0</v>
      </c>
      <c r="D25" s="16">
        <v>0</v>
      </c>
    </row>
    <row r="26" spans="1:5" x14ac:dyDescent="0.2">
      <c r="A26" s="15">
        <v>1235</v>
      </c>
      <c r="B26" s="11" t="s">
        <v>152</v>
      </c>
      <c r="C26" s="16">
        <v>108624680.73999999</v>
      </c>
      <c r="D26" s="16">
        <v>310314434.13999999</v>
      </c>
    </row>
    <row r="27" spans="1:5" x14ac:dyDescent="0.2">
      <c r="A27" s="15">
        <v>1236</v>
      </c>
      <c r="B27" s="11" t="s">
        <v>153</v>
      </c>
      <c r="C27" s="16">
        <v>17057109.579999998</v>
      </c>
      <c r="D27" s="16">
        <v>27219743.18</v>
      </c>
    </row>
    <row r="28" spans="1:5" x14ac:dyDescent="0.2">
      <c r="A28" s="15">
        <v>1239</v>
      </c>
      <c r="B28" s="11" t="s">
        <v>154</v>
      </c>
      <c r="C28" s="16">
        <v>0</v>
      </c>
      <c r="D28" s="16">
        <v>0</v>
      </c>
    </row>
    <row r="29" spans="1:5" x14ac:dyDescent="0.2">
      <c r="A29" s="22">
        <v>1240</v>
      </c>
      <c r="B29" s="23" t="s">
        <v>155</v>
      </c>
      <c r="C29" s="158">
        <f>SUM(C30:C37)</f>
        <v>64350689.399999991</v>
      </c>
      <c r="D29" s="158">
        <f>SUM(D30:D37)</f>
        <v>73029483.280000001</v>
      </c>
    </row>
    <row r="30" spans="1:5" x14ac:dyDescent="0.2">
      <c r="A30" s="15">
        <v>1241</v>
      </c>
      <c r="B30" s="11" t="s">
        <v>156</v>
      </c>
      <c r="C30" s="16">
        <v>4679257.0999999996</v>
      </c>
      <c r="D30" s="16">
        <v>4724157.05</v>
      </c>
    </row>
    <row r="31" spans="1:5" x14ac:dyDescent="0.2">
      <c r="A31" s="15">
        <v>1242</v>
      </c>
      <c r="B31" s="11" t="s">
        <v>157</v>
      </c>
      <c r="C31" s="16">
        <v>9274846.2799999993</v>
      </c>
      <c r="D31" s="16">
        <v>9527678.4499999993</v>
      </c>
    </row>
    <row r="32" spans="1:5" x14ac:dyDescent="0.2">
      <c r="A32" s="15">
        <v>1243</v>
      </c>
      <c r="B32" s="11" t="s">
        <v>158</v>
      </c>
      <c r="C32" s="16">
        <v>464000</v>
      </c>
      <c r="D32" s="16">
        <v>58669.29</v>
      </c>
    </row>
    <row r="33" spans="1:5" x14ac:dyDescent="0.2">
      <c r="A33" s="15">
        <v>1244</v>
      </c>
      <c r="B33" s="11" t="s">
        <v>159</v>
      </c>
      <c r="C33" s="16">
        <v>23542173.390000001</v>
      </c>
      <c r="D33" s="16">
        <v>38895819</v>
      </c>
    </row>
    <row r="34" spans="1:5" x14ac:dyDescent="0.2">
      <c r="A34" s="15">
        <v>1245</v>
      </c>
      <c r="B34" s="11" t="s">
        <v>160</v>
      </c>
      <c r="C34" s="16">
        <v>8001836.0499999998</v>
      </c>
      <c r="D34" s="16">
        <v>2215971.11</v>
      </c>
    </row>
    <row r="35" spans="1:5" x14ac:dyDescent="0.2">
      <c r="A35" s="15">
        <v>1246</v>
      </c>
      <c r="B35" s="11" t="s">
        <v>161</v>
      </c>
      <c r="C35" s="16">
        <v>18388576.579999998</v>
      </c>
      <c r="D35" s="16">
        <v>17607188.379999999</v>
      </c>
    </row>
    <row r="36" spans="1:5" x14ac:dyDescent="0.2">
      <c r="A36" s="15">
        <v>1247</v>
      </c>
      <c r="B36" s="11" t="s">
        <v>162</v>
      </c>
      <c r="C36" s="16">
        <v>0</v>
      </c>
      <c r="D36" s="16">
        <v>0</v>
      </c>
    </row>
    <row r="37" spans="1:5" x14ac:dyDescent="0.2">
      <c r="A37" s="15">
        <v>1248</v>
      </c>
      <c r="B37" s="11" t="s">
        <v>163</v>
      </c>
      <c r="C37" s="16">
        <v>0</v>
      </c>
      <c r="D37" s="16">
        <v>0</v>
      </c>
    </row>
    <row r="38" spans="1:5" x14ac:dyDescent="0.2">
      <c r="A38" s="52">
        <v>1250</v>
      </c>
      <c r="B38" s="53" t="s">
        <v>165</v>
      </c>
      <c r="C38" s="159">
        <f>SUM(C39:C43)</f>
        <v>2136127.38</v>
      </c>
      <c r="D38" s="159">
        <f>SUM(D39:D43)</f>
        <v>0</v>
      </c>
    </row>
    <row r="39" spans="1:5" x14ac:dyDescent="0.2">
      <c r="A39" s="54">
        <v>1251</v>
      </c>
      <c r="B39" s="55" t="s">
        <v>166</v>
      </c>
      <c r="C39" s="160">
        <v>2136127.38</v>
      </c>
      <c r="D39" s="160">
        <v>0</v>
      </c>
    </row>
    <row r="40" spans="1:5" x14ac:dyDescent="0.2">
      <c r="A40" s="54">
        <v>1252</v>
      </c>
      <c r="B40" s="55" t="s">
        <v>167</v>
      </c>
      <c r="C40" s="160">
        <v>0</v>
      </c>
      <c r="D40" s="160">
        <v>0</v>
      </c>
    </row>
    <row r="41" spans="1:5" x14ac:dyDescent="0.2">
      <c r="A41" s="54">
        <v>1253</v>
      </c>
      <c r="B41" s="55" t="s">
        <v>168</v>
      </c>
      <c r="C41" s="160">
        <v>0</v>
      </c>
      <c r="D41" s="160">
        <v>0</v>
      </c>
    </row>
    <row r="42" spans="1:5" x14ac:dyDescent="0.2">
      <c r="A42" s="54">
        <v>1254</v>
      </c>
      <c r="B42" s="55" t="s">
        <v>169</v>
      </c>
      <c r="C42" s="160">
        <v>0</v>
      </c>
      <c r="D42" s="160">
        <v>0</v>
      </c>
    </row>
    <row r="43" spans="1:5" x14ac:dyDescent="0.2">
      <c r="A43" s="54">
        <v>1259</v>
      </c>
      <c r="B43" s="55" t="s">
        <v>170</v>
      </c>
      <c r="C43" s="160">
        <v>0</v>
      </c>
      <c r="D43" s="160">
        <v>0</v>
      </c>
    </row>
    <row r="44" spans="1:5" x14ac:dyDescent="0.2">
      <c r="B44" s="35" t="s">
        <v>518</v>
      </c>
      <c r="C44" s="158">
        <f>C21+C29+C38</f>
        <v>199668607.09999996</v>
      </c>
      <c r="D44" s="158">
        <f>D21+D29+D38</f>
        <v>452433010.60000002</v>
      </c>
    </row>
    <row r="45" spans="1:5" x14ac:dyDescent="0.2">
      <c r="E45" s="61"/>
    </row>
    <row r="46" spans="1:5" x14ac:dyDescent="0.2">
      <c r="A46" s="13" t="s">
        <v>583</v>
      </c>
      <c r="B46" s="13"/>
      <c r="C46" s="13"/>
      <c r="D46" s="13"/>
      <c r="E46" s="62"/>
    </row>
    <row r="47" spans="1:5" x14ac:dyDescent="0.2">
      <c r="A47" s="14" t="s">
        <v>86</v>
      </c>
      <c r="B47" s="14" t="s">
        <v>83</v>
      </c>
      <c r="C47" s="34">
        <v>2025</v>
      </c>
      <c r="D47" s="34">
        <v>2024</v>
      </c>
      <c r="E47" s="63"/>
    </row>
    <row r="48" spans="1:5" x14ac:dyDescent="0.2">
      <c r="A48" s="22">
        <v>3210</v>
      </c>
      <c r="B48" s="23" t="s">
        <v>519</v>
      </c>
      <c r="C48" s="158">
        <v>164039814.30000001</v>
      </c>
      <c r="D48" s="158">
        <v>214797048.47999999</v>
      </c>
      <c r="E48" s="61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15"/>
      <c r="B49" s="35" t="s">
        <v>508</v>
      </c>
      <c r="C49" s="158">
        <f>C54+C66+C94+C97+C50</f>
        <v>112217835.04000001</v>
      </c>
      <c r="D49" s="158">
        <f>D54+D66+D94+D97+D50</f>
        <v>53953751.840000004</v>
      </c>
    </row>
    <row r="50" spans="1:4" x14ac:dyDescent="0.2">
      <c r="A50" s="39">
        <v>5100</v>
      </c>
      <c r="B50" s="40" t="s">
        <v>276</v>
      </c>
      <c r="C50" s="161">
        <f>SUM(C53+C51)</f>
        <v>0</v>
      </c>
      <c r="D50" s="161">
        <f>SUM(D53+D51)</f>
        <v>0</v>
      </c>
    </row>
    <row r="51" spans="1:4" x14ac:dyDescent="0.2">
      <c r="A51" s="57">
        <v>5120</v>
      </c>
      <c r="B51" s="59" t="s">
        <v>143</v>
      </c>
      <c r="C51" s="162">
        <f>C52</f>
        <v>0</v>
      </c>
      <c r="D51" s="162">
        <f>D52</f>
        <v>0</v>
      </c>
    </row>
    <row r="52" spans="1:4" x14ac:dyDescent="0.2">
      <c r="A52" s="51">
        <v>5120</v>
      </c>
      <c r="B52" s="60" t="s">
        <v>143</v>
      </c>
      <c r="C52" s="163">
        <v>0</v>
      </c>
      <c r="D52" s="163">
        <v>0</v>
      </c>
    </row>
    <row r="53" spans="1:4" x14ac:dyDescent="0.2">
      <c r="A53" s="41">
        <v>5130</v>
      </c>
      <c r="B53" s="42" t="s">
        <v>537</v>
      </c>
      <c r="C53" s="164">
        <v>0</v>
      </c>
      <c r="D53" s="164">
        <v>0</v>
      </c>
    </row>
    <row r="54" spans="1:4" x14ac:dyDescent="0.2">
      <c r="A54" s="22">
        <v>5400</v>
      </c>
      <c r="B54" s="23" t="s">
        <v>341</v>
      </c>
      <c r="C54" s="158">
        <f>C55+C57+C59+C61+C63</f>
        <v>5135222.18</v>
      </c>
      <c r="D54" s="158">
        <f>D55+D57+D59+D61+D63</f>
        <v>6482770.0599999996</v>
      </c>
    </row>
    <row r="55" spans="1:4" x14ac:dyDescent="0.2">
      <c r="A55" s="15">
        <v>5410</v>
      </c>
      <c r="B55" s="11" t="s">
        <v>509</v>
      </c>
      <c r="C55" s="16">
        <f>C56</f>
        <v>5135222.18</v>
      </c>
      <c r="D55" s="16">
        <f>D56</f>
        <v>6482770.0599999996</v>
      </c>
    </row>
    <row r="56" spans="1:4" x14ac:dyDescent="0.2">
      <c r="A56" s="15">
        <v>5411</v>
      </c>
      <c r="B56" s="11" t="s">
        <v>343</v>
      </c>
      <c r="C56" s="16">
        <v>5135222.18</v>
      </c>
      <c r="D56" s="16">
        <v>6482770.0599999996</v>
      </c>
    </row>
    <row r="57" spans="1:4" x14ac:dyDescent="0.2">
      <c r="A57" s="15">
        <v>5420</v>
      </c>
      <c r="B57" s="11" t="s">
        <v>510</v>
      </c>
      <c r="C57" s="16">
        <f>C58</f>
        <v>0</v>
      </c>
      <c r="D57" s="16">
        <f>D58</f>
        <v>0</v>
      </c>
    </row>
    <row r="58" spans="1:4" x14ac:dyDescent="0.2">
      <c r="A58" s="15">
        <v>5421</v>
      </c>
      <c r="B58" s="11" t="s">
        <v>346</v>
      </c>
      <c r="C58" s="16">
        <v>0</v>
      </c>
      <c r="D58" s="16">
        <v>0</v>
      </c>
    </row>
    <row r="59" spans="1:4" x14ac:dyDescent="0.2">
      <c r="A59" s="15">
        <v>5430</v>
      </c>
      <c r="B59" s="11" t="s">
        <v>511</v>
      </c>
      <c r="C59" s="16">
        <f>C60</f>
        <v>0</v>
      </c>
      <c r="D59" s="16">
        <f>D60</f>
        <v>0</v>
      </c>
    </row>
    <row r="60" spans="1:4" x14ac:dyDescent="0.2">
      <c r="A60" s="15">
        <v>5431</v>
      </c>
      <c r="B60" s="11" t="s">
        <v>349</v>
      </c>
      <c r="C60" s="16">
        <v>0</v>
      </c>
      <c r="D60" s="16">
        <v>0</v>
      </c>
    </row>
    <row r="61" spans="1:4" x14ac:dyDescent="0.2">
      <c r="A61" s="15">
        <v>5440</v>
      </c>
      <c r="B61" s="11" t="s">
        <v>512</v>
      </c>
      <c r="C61" s="16">
        <f>C62</f>
        <v>0</v>
      </c>
      <c r="D61" s="16">
        <f>D62</f>
        <v>0</v>
      </c>
    </row>
    <row r="62" spans="1:4" x14ac:dyDescent="0.2">
      <c r="A62" s="15">
        <v>5441</v>
      </c>
      <c r="B62" s="11" t="s">
        <v>512</v>
      </c>
      <c r="C62" s="16">
        <v>0</v>
      </c>
      <c r="D62" s="16">
        <v>0</v>
      </c>
    </row>
    <row r="63" spans="1:4" x14ac:dyDescent="0.2">
      <c r="A63" s="15">
        <v>5450</v>
      </c>
      <c r="B63" s="11" t="s">
        <v>513</v>
      </c>
      <c r="C63" s="16">
        <f>SUM(C64:C65)</f>
        <v>0</v>
      </c>
      <c r="D63" s="16">
        <f>SUM(D64:D65)</f>
        <v>0</v>
      </c>
    </row>
    <row r="64" spans="1:4" x14ac:dyDescent="0.2">
      <c r="A64" s="15">
        <v>5451</v>
      </c>
      <c r="B64" s="11" t="s">
        <v>353</v>
      </c>
      <c r="C64" s="16">
        <v>0</v>
      </c>
      <c r="D64" s="16">
        <v>0</v>
      </c>
    </row>
    <row r="65" spans="1:4" x14ac:dyDescent="0.2">
      <c r="A65" s="15">
        <v>5452</v>
      </c>
      <c r="B65" s="11" t="s">
        <v>354</v>
      </c>
      <c r="C65" s="16">
        <v>0</v>
      </c>
      <c r="D65" s="16">
        <v>0</v>
      </c>
    </row>
    <row r="66" spans="1:4" x14ac:dyDescent="0.2">
      <c r="A66" s="22">
        <v>5500</v>
      </c>
      <c r="B66" s="23" t="s">
        <v>355</v>
      </c>
      <c r="C66" s="158">
        <f>C67+C76+C79+C85</f>
        <v>54344006.880000003</v>
      </c>
      <c r="D66" s="158">
        <f>D67+D76+D79+D85</f>
        <v>45700881.780000001</v>
      </c>
    </row>
    <row r="67" spans="1:4" x14ac:dyDescent="0.2">
      <c r="A67" s="15">
        <v>5510</v>
      </c>
      <c r="B67" s="11" t="s">
        <v>356</v>
      </c>
      <c r="C67" s="16">
        <f>SUM(C68:C75)</f>
        <v>54344006.880000003</v>
      </c>
      <c r="D67" s="16">
        <f>SUM(D68:D75)</f>
        <v>45700881.780000001</v>
      </c>
    </row>
    <row r="68" spans="1:4" x14ac:dyDescent="0.2">
      <c r="A68" s="15">
        <v>5511</v>
      </c>
      <c r="B68" s="11" t="s">
        <v>357</v>
      </c>
      <c r="C68" s="16">
        <v>0</v>
      </c>
      <c r="D68" s="16">
        <v>0</v>
      </c>
    </row>
    <row r="69" spans="1:4" x14ac:dyDescent="0.2">
      <c r="A69" s="15">
        <v>5512</v>
      </c>
      <c r="B69" s="11" t="s">
        <v>358</v>
      </c>
      <c r="C69" s="16">
        <v>0</v>
      </c>
      <c r="D69" s="16">
        <v>0</v>
      </c>
    </row>
    <row r="70" spans="1:4" x14ac:dyDescent="0.2">
      <c r="A70" s="15">
        <v>5513</v>
      </c>
      <c r="B70" s="11" t="s">
        <v>359</v>
      </c>
      <c r="C70" s="16">
        <v>10861765.970000001</v>
      </c>
      <c r="D70" s="16">
        <v>10861765.939999999</v>
      </c>
    </row>
    <row r="71" spans="1:4" x14ac:dyDescent="0.2">
      <c r="A71" s="15">
        <v>5514</v>
      </c>
      <c r="B71" s="11" t="s">
        <v>360</v>
      </c>
      <c r="C71" s="16">
        <v>0</v>
      </c>
      <c r="D71" s="16">
        <v>0</v>
      </c>
    </row>
    <row r="72" spans="1:4" x14ac:dyDescent="0.2">
      <c r="A72" s="15">
        <v>5515</v>
      </c>
      <c r="B72" s="11" t="s">
        <v>361</v>
      </c>
      <c r="C72" s="16">
        <v>42001446.380000003</v>
      </c>
      <c r="D72" s="16">
        <v>33448089.16</v>
      </c>
    </row>
    <row r="73" spans="1:4" x14ac:dyDescent="0.2">
      <c r="A73" s="15">
        <v>5516</v>
      </c>
      <c r="B73" s="11" t="s">
        <v>362</v>
      </c>
      <c r="C73" s="16">
        <v>0</v>
      </c>
      <c r="D73" s="16">
        <v>0</v>
      </c>
    </row>
    <row r="74" spans="1:4" x14ac:dyDescent="0.2">
      <c r="A74" s="15">
        <v>5517</v>
      </c>
      <c r="B74" s="11" t="s">
        <v>363</v>
      </c>
      <c r="C74" s="16">
        <v>1172982.53</v>
      </c>
      <c r="D74" s="16">
        <v>1241026.68</v>
      </c>
    </row>
    <row r="75" spans="1:4" x14ac:dyDescent="0.2">
      <c r="A75" s="15">
        <v>5518</v>
      </c>
      <c r="B75" s="11" t="s">
        <v>41</v>
      </c>
      <c r="C75" s="16">
        <v>307812</v>
      </c>
      <c r="D75" s="16">
        <v>150000</v>
      </c>
    </row>
    <row r="76" spans="1:4" x14ac:dyDescent="0.2">
      <c r="A76" s="15">
        <v>5520</v>
      </c>
      <c r="B76" s="11" t="s">
        <v>40</v>
      </c>
      <c r="C76" s="16">
        <f>SUM(C77:C78)</f>
        <v>0</v>
      </c>
      <c r="D76" s="16">
        <f>SUM(D77:D78)</f>
        <v>0</v>
      </c>
    </row>
    <row r="77" spans="1:4" x14ac:dyDescent="0.2">
      <c r="A77" s="15">
        <v>5521</v>
      </c>
      <c r="B77" s="11" t="s">
        <v>364</v>
      </c>
      <c r="C77" s="16">
        <v>0</v>
      </c>
      <c r="D77" s="16">
        <v>0</v>
      </c>
    </row>
    <row r="78" spans="1:4" x14ac:dyDescent="0.2">
      <c r="A78" s="15">
        <v>5522</v>
      </c>
      <c r="B78" s="11" t="s">
        <v>365</v>
      </c>
      <c r="C78" s="16">
        <v>0</v>
      </c>
      <c r="D78" s="16">
        <v>0</v>
      </c>
    </row>
    <row r="79" spans="1:4" x14ac:dyDescent="0.2">
      <c r="A79" s="15">
        <v>5530</v>
      </c>
      <c r="B79" s="11" t="s">
        <v>366</v>
      </c>
      <c r="C79" s="16">
        <f>SUM(C80:C84)</f>
        <v>0</v>
      </c>
      <c r="D79" s="16">
        <f>SUM(D80:D84)</f>
        <v>0</v>
      </c>
    </row>
    <row r="80" spans="1:4" x14ac:dyDescent="0.2">
      <c r="A80" s="15">
        <v>5531</v>
      </c>
      <c r="B80" s="11" t="s">
        <v>367</v>
      </c>
      <c r="C80" s="16">
        <v>0</v>
      </c>
      <c r="D80" s="16">
        <v>0</v>
      </c>
    </row>
    <row r="81" spans="1:4" x14ac:dyDescent="0.2">
      <c r="A81" s="15">
        <v>5532</v>
      </c>
      <c r="B81" s="11" t="s">
        <v>368</v>
      </c>
      <c r="C81" s="16">
        <v>0</v>
      </c>
      <c r="D81" s="16">
        <v>0</v>
      </c>
    </row>
    <row r="82" spans="1:4" x14ac:dyDescent="0.2">
      <c r="A82" s="15">
        <v>5533</v>
      </c>
      <c r="B82" s="11" t="s">
        <v>369</v>
      </c>
      <c r="C82" s="16">
        <v>0</v>
      </c>
      <c r="D82" s="16">
        <v>0</v>
      </c>
    </row>
    <row r="83" spans="1:4" x14ac:dyDescent="0.2">
      <c r="A83" s="15">
        <v>5534</v>
      </c>
      <c r="B83" s="11" t="s">
        <v>370</v>
      </c>
      <c r="C83" s="16">
        <v>0</v>
      </c>
      <c r="D83" s="16">
        <v>0</v>
      </c>
    </row>
    <row r="84" spans="1:4" x14ac:dyDescent="0.2">
      <c r="A84" s="15">
        <v>5535</v>
      </c>
      <c r="B84" s="11" t="s">
        <v>371</v>
      </c>
      <c r="C84" s="16">
        <v>0</v>
      </c>
      <c r="D84" s="16">
        <v>0</v>
      </c>
    </row>
    <row r="85" spans="1:4" x14ac:dyDescent="0.2">
      <c r="A85" s="15">
        <v>5590</v>
      </c>
      <c r="B85" s="11" t="s">
        <v>372</v>
      </c>
      <c r="C85" s="16">
        <f>SUM(C86:C93)</f>
        <v>0</v>
      </c>
      <c r="D85" s="16">
        <f>SUM(D86:D93)</f>
        <v>0</v>
      </c>
    </row>
    <row r="86" spans="1:4" x14ac:dyDescent="0.2">
      <c r="A86" s="15">
        <v>5591</v>
      </c>
      <c r="B86" s="11" t="s">
        <v>373</v>
      </c>
      <c r="C86" s="16">
        <v>0</v>
      </c>
      <c r="D86" s="16">
        <v>0</v>
      </c>
    </row>
    <row r="87" spans="1:4" x14ac:dyDescent="0.2">
      <c r="A87" s="15">
        <v>5592</v>
      </c>
      <c r="B87" s="11" t="s">
        <v>374</v>
      </c>
      <c r="C87" s="16">
        <v>0</v>
      </c>
      <c r="D87" s="16">
        <v>0</v>
      </c>
    </row>
    <row r="88" spans="1:4" x14ac:dyDescent="0.2">
      <c r="A88" s="15">
        <v>5593</v>
      </c>
      <c r="B88" s="11" t="s">
        <v>375</v>
      </c>
      <c r="C88" s="16">
        <v>0</v>
      </c>
      <c r="D88" s="16">
        <v>0</v>
      </c>
    </row>
    <row r="89" spans="1:4" x14ac:dyDescent="0.2">
      <c r="A89" s="15">
        <v>5594</v>
      </c>
      <c r="B89" s="11" t="s">
        <v>376</v>
      </c>
      <c r="C89" s="16">
        <v>0</v>
      </c>
      <c r="D89" s="16">
        <v>0</v>
      </c>
    </row>
    <row r="90" spans="1:4" x14ac:dyDescent="0.2">
      <c r="A90" s="15">
        <v>5595</v>
      </c>
      <c r="B90" s="11" t="s">
        <v>377</v>
      </c>
      <c r="C90" s="16">
        <v>0</v>
      </c>
      <c r="D90" s="16">
        <v>0</v>
      </c>
    </row>
    <row r="91" spans="1:4" x14ac:dyDescent="0.2">
      <c r="A91" s="15">
        <v>5596</v>
      </c>
      <c r="B91" s="11" t="s">
        <v>272</v>
      </c>
      <c r="C91" s="16">
        <v>0</v>
      </c>
      <c r="D91" s="16">
        <v>0</v>
      </c>
    </row>
    <row r="92" spans="1:4" x14ac:dyDescent="0.2">
      <c r="A92" s="15">
        <v>5597</v>
      </c>
      <c r="B92" s="11" t="s">
        <v>378</v>
      </c>
      <c r="C92" s="16">
        <v>0</v>
      </c>
      <c r="D92" s="16">
        <v>0</v>
      </c>
    </row>
    <row r="93" spans="1:4" x14ac:dyDescent="0.2">
      <c r="A93" s="15">
        <v>5599</v>
      </c>
      <c r="B93" s="11" t="s">
        <v>379</v>
      </c>
      <c r="C93" s="16">
        <v>0</v>
      </c>
      <c r="D93" s="16">
        <v>0</v>
      </c>
    </row>
    <row r="94" spans="1:4" x14ac:dyDescent="0.2">
      <c r="A94" s="22">
        <v>5600</v>
      </c>
      <c r="B94" s="23" t="s">
        <v>39</v>
      </c>
      <c r="C94" s="158">
        <f>C95</f>
        <v>34221390.700000003</v>
      </c>
      <c r="D94" s="158">
        <f>D95</f>
        <v>0</v>
      </c>
    </row>
    <row r="95" spans="1:4" x14ac:dyDescent="0.2">
      <c r="A95" s="15">
        <v>5610</v>
      </c>
      <c r="B95" s="11" t="s">
        <v>380</v>
      </c>
      <c r="C95" s="16">
        <f>C96</f>
        <v>34221390.700000003</v>
      </c>
      <c r="D95" s="16">
        <f>D96</f>
        <v>0</v>
      </c>
    </row>
    <row r="96" spans="1:4" x14ac:dyDescent="0.2">
      <c r="A96" s="15">
        <v>5611</v>
      </c>
      <c r="B96" s="11" t="s">
        <v>381</v>
      </c>
      <c r="C96" s="16">
        <v>34221390.700000003</v>
      </c>
      <c r="D96" s="16">
        <v>0</v>
      </c>
    </row>
    <row r="97" spans="1:4" x14ac:dyDescent="0.2">
      <c r="A97" s="22">
        <v>2110</v>
      </c>
      <c r="B97" s="36" t="s">
        <v>520</v>
      </c>
      <c r="C97" s="158">
        <f>SUM(C98:C102)</f>
        <v>18517215.280000001</v>
      </c>
      <c r="D97" s="158">
        <f>SUM(D98:D102)</f>
        <v>1770100</v>
      </c>
    </row>
    <row r="98" spans="1:4" x14ac:dyDescent="0.2">
      <c r="A98" s="15">
        <v>2111</v>
      </c>
      <c r="B98" s="11" t="s">
        <v>521</v>
      </c>
      <c r="C98" s="16">
        <v>12215462.68</v>
      </c>
      <c r="D98" s="16">
        <v>0</v>
      </c>
    </row>
    <row r="99" spans="1:4" x14ac:dyDescent="0.2">
      <c r="A99" s="15">
        <v>2112</v>
      </c>
      <c r="B99" s="11" t="s">
        <v>522</v>
      </c>
      <c r="C99" s="16">
        <v>3342683.97</v>
      </c>
      <c r="D99" s="16">
        <v>0</v>
      </c>
    </row>
    <row r="100" spans="1:4" x14ac:dyDescent="0.2">
      <c r="A100" s="15">
        <v>2112</v>
      </c>
      <c r="B100" s="11" t="s">
        <v>523</v>
      </c>
      <c r="C100" s="16">
        <v>2959068.63</v>
      </c>
      <c r="D100" s="16">
        <v>1770100</v>
      </c>
    </row>
    <row r="101" spans="1:4" x14ac:dyDescent="0.2">
      <c r="A101" s="15">
        <v>2115</v>
      </c>
      <c r="B101" s="11" t="s">
        <v>524</v>
      </c>
      <c r="C101" s="16">
        <v>0</v>
      </c>
      <c r="D101" s="16">
        <v>0</v>
      </c>
    </row>
    <row r="102" spans="1:4" x14ac:dyDescent="0.2">
      <c r="A102" s="15">
        <v>2114</v>
      </c>
      <c r="B102" s="11" t="s">
        <v>525</v>
      </c>
      <c r="C102" s="16">
        <v>0</v>
      </c>
      <c r="D102" s="16">
        <v>0</v>
      </c>
    </row>
    <row r="103" spans="1:4" x14ac:dyDescent="0.2">
      <c r="A103" s="41"/>
      <c r="B103" s="45" t="s">
        <v>538</v>
      </c>
      <c r="C103" s="161">
        <f>+C104</f>
        <v>0</v>
      </c>
      <c r="D103" s="161">
        <f>+D104</f>
        <v>0</v>
      </c>
    </row>
    <row r="104" spans="1:4" x14ac:dyDescent="0.2">
      <c r="A104" s="39">
        <v>1270</v>
      </c>
      <c r="B104" s="40" t="s">
        <v>171</v>
      </c>
      <c r="C104" s="165">
        <f>+C105</f>
        <v>0</v>
      </c>
      <c r="D104" s="165">
        <f>+D105</f>
        <v>0</v>
      </c>
    </row>
    <row r="105" spans="1:4" x14ac:dyDescent="0.2">
      <c r="A105" s="41">
        <v>1273</v>
      </c>
      <c r="B105" s="42" t="s">
        <v>539</v>
      </c>
      <c r="C105" s="166">
        <v>0</v>
      </c>
      <c r="D105" s="166">
        <v>0</v>
      </c>
    </row>
    <row r="106" spans="1:4" x14ac:dyDescent="0.2">
      <c r="A106" s="41"/>
      <c r="B106" s="45" t="s">
        <v>540</v>
      </c>
      <c r="C106" s="161">
        <f>+C107+C129</f>
        <v>5251903.91</v>
      </c>
      <c r="D106" s="161">
        <f>+D107+D129</f>
        <v>5736406.2300000004</v>
      </c>
    </row>
    <row r="107" spans="1:4" x14ac:dyDescent="0.2">
      <c r="A107" s="39">
        <v>4300</v>
      </c>
      <c r="B107" s="43" t="s">
        <v>587</v>
      </c>
      <c r="C107" s="165">
        <f>C121+C108+C111+C117+C119</f>
        <v>0</v>
      </c>
      <c r="D107" s="167">
        <f>D121+D108+D111+D117+D119</f>
        <v>0</v>
      </c>
    </row>
    <row r="108" spans="1:4" x14ac:dyDescent="0.2">
      <c r="A108" s="39">
        <v>4310</v>
      </c>
      <c r="B108" s="43" t="s">
        <v>259</v>
      </c>
      <c r="C108" s="165">
        <f>SUM(C109:C110)</f>
        <v>0</v>
      </c>
      <c r="D108" s="165">
        <f>SUM(D109:D110)</f>
        <v>0</v>
      </c>
    </row>
    <row r="109" spans="1:4" x14ac:dyDescent="0.2">
      <c r="A109" s="41">
        <v>4311</v>
      </c>
      <c r="B109" s="44" t="s">
        <v>428</v>
      </c>
      <c r="C109" s="166">
        <v>0</v>
      </c>
      <c r="D109" s="168">
        <v>0</v>
      </c>
    </row>
    <row r="110" spans="1:4" x14ac:dyDescent="0.2">
      <c r="A110" s="41">
        <v>4319</v>
      </c>
      <c r="B110" s="44" t="s">
        <v>260</v>
      </c>
      <c r="C110" s="166">
        <v>0</v>
      </c>
      <c r="D110" s="168">
        <v>0</v>
      </c>
    </row>
    <row r="111" spans="1:4" x14ac:dyDescent="0.2">
      <c r="A111" s="39">
        <v>4320</v>
      </c>
      <c r="B111" s="43" t="s">
        <v>261</v>
      </c>
      <c r="C111" s="165">
        <f>SUM(C112:C116)</f>
        <v>0</v>
      </c>
      <c r="D111" s="165">
        <f>SUM(D112:D116)</f>
        <v>0</v>
      </c>
    </row>
    <row r="112" spans="1:4" x14ac:dyDescent="0.2">
      <c r="A112" s="41">
        <v>4321</v>
      </c>
      <c r="B112" s="44" t="s">
        <v>262</v>
      </c>
      <c r="C112" s="166">
        <v>0</v>
      </c>
      <c r="D112" s="168">
        <v>0</v>
      </c>
    </row>
    <row r="113" spans="1:4" x14ac:dyDescent="0.2">
      <c r="A113" s="41">
        <v>4322</v>
      </c>
      <c r="B113" s="44" t="s">
        <v>263</v>
      </c>
      <c r="C113" s="166">
        <v>0</v>
      </c>
      <c r="D113" s="168">
        <v>0</v>
      </c>
    </row>
    <row r="114" spans="1:4" x14ac:dyDescent="0.2">
      <c r="A114" s="41">
        <v>4323</v>
      </c>
      <c r="B114" s="44" t="s">
        <v>264</v>
      </c>
      <c r="C114" s="166">
        <v>0</v>
      </c>
      <c r="D114" s="168">
        <v>0</v>
      </c>
    </row>
    <row r="115" spans="1:4" x14ac:dyDescent="0.2">
      <c r="A115" s="41">
        <v>4324</v>
      </c>
      <c r="B115" s="44" t="s">
        <v>265</v>
      </c>
      <c r="C115" s="166">
        <v>0</v>
      </c>
      <c r="D115" s="168">
        <v>0</v>
      </c>
    </row>
    <row r="116" spans="1:4" x14ac:dyDescent="0.2">
      <c r="A116" s="41">
        <v>4325</v>
      </c>
      <c r="B116" s="44" t="s">
        <v>266</v>
      </c>
      <c r="C116" s="166">
        <v>0</v>
      </c>
      <c r="D116" s="168">
        <v>0</v>
      </c>
    </row>
    <row r="117" spans="1:4" x14ac:dyDescent="0.2">
      <c r="A117" s="39">
        <v>4330</v>
      </c>
      <c r="B117" s="43" t="s">
        <v>267</v>
      </c>
      <c r="C117" s="165">
        <f>C118</f>
        <v>0</v>
      </c>
      <c r="D117" s="165">
        <f>D118</f>
        <v>0</v>
      </c>
    </row>
    <row r="118" spans="1:4" x14ac:dyDescent="0.2">
      <c r="A118" s="41">
        <v>4331</v>
      </c>
      <c r="B118" s="44" t="s">
        <v>267</v>
      </c>
      <c r="C118" s="166">
        <v>0</v>
      </c>
      <c r="D118" s="168">
        <v>0</v>
      </c>
    </row>
    <row r="119" spans="1:4" x14ac:dyDescent="0.2">
      <c r="A119" s="39">
        <v>4340</v>
      </c>
      <c r="B119" s="43" t="s">
        <v>268</v>
      </c>
      <c r="C119" s="165">
        <f>C120</f>
        <v>0</v>
      </c>
      <c r="D119" s="165">
        <f>D120</f>
        <v>0</v>
      </c>
    </row>
    <row r="120" spans="1:4" x14ac:dyDescent="0.2">
      <c r="A120" s="41">
        <v>4341</v>
      </c>
      <c r="B120" s="44" t="s">
        <v>268</v>
      </c>
      <c r="C120" s="166">
        <v>0</v>
      </c>
      <c r="D120" s="168">
        <v>0</v>
      </c>
    </row>
    <row r="121" spans="1:4" x14ac:dyDescent="0.2">
      <c r="A121" s="57">
        <v>4390</v>
      </c>
      <c r="B121" s="58" t="s">
        <v>269</v>
      </c>
      <c r="C121" s="169">
        <f>SUM(C122:C128)</f>
        <v>0</v>
      </c>
      <c r="D121" s="169">
        <f>SUM(D122:D128)</f>
        <v>0</v>
      </c>
    </row>
    <row r="122" spans="1:4" x14ac:dyDescent="0.2">
      <c r="A122" s="33">
        <v>4392</v>
      </c>
      <c r="B122" s="56" t="s">
        <v>270</v>
      </c>
      <c r="C122" s="170">
        <v>0</v>
      </c>
      <c r="D122" s="170">
        <v>0</v>
      </c>
    </row>
    <row r="123" spans="1:4" x14ac:dyDescent="0.2">
      <c r="A123" s="33">
        <v>4393</v>
      </c>
      <c r="B123" s="56" t="s">
        <v>429</v>
      </c>
      <c r="C123" s="170">
        <v>0</v>
      </c>
      <c r="D123" s="170">
        <v>0</v>
      </c>
    </row>
    <row r="124" spans="1:4" x14ac:dyDescent="0.2">
      <c r="A124" s="33">
        <v>4394</v>
      </c>
      <c r="B124" s="56" t="s">
        <v>271</v>
      </c>
      <c r="C124" s="170">
        <v>0</v>
      </c>
      <c r="D124" s="170">
        <v>0</v>
      </c>
    </row>
    <row r="125" spans="1:4" x14ac:dyDescent="0.2">
      <c r="A125" s="33">
        <v>4395</v>
      </c>
      <c r="B125" s="56" t="s">
        <v>272</v>
      </c>
      <c r="C125" s="170">
        <v>0</v>
      </c>
      <c r="D125" s="170">
        <v>0</v>
      </c>
    </row>
    <row r="126" spans="1:4" x14ac:dyDescent="0.2">
      <c r="A126" s="33">
        <v>4396</v>
      </c>
      <c r="B126" s="56" t="s">
        <v>273</v>
      </c>
      <c r="C126" s="170">
        <v>0</v>
      </c>
      <c r="D126" s="170">
        <v>0</v>
      </c>
    </row>
    <row r="127" spans="1:4" x14ac:dyDescent="0.2">
      <c r="A127" s="33">
        <v>4397</v>
      </c>
      <c r="B127" s="56" t="s">
        <v>430</v>
      </c>
      <c r="C127" s="170">
        <v>0</v>
      </c>
      <c r="D127" s="170">
        <v>0</v>
      </c>
    </row>
    <row r="128" spans="1:4" x14ac:dyDescent="0.2">
      <c r="A128" s="41">
        <v>4399</v>
      </c>
      <c r="B128" s="44" t="s">
        <v>269</v>
      </c>
      <c r="C128" s="166">
        <v>0</v>
      </c>
      <c r="D128" s="166">
        <v>0</v>
      </c>
    </row>
    <row r="129" spans="1:4" x14ac:dyDescent="0.2">
      <c r="A129" s="22">
        <v>1120</v>
      </c>
      <c r="B129" s="36" t="s">
        <v>526</v>
      </c>
      <c r="C129" s="158">
        <f>SUM(C130:C138)</f>
        <v>5251903.91</v>
      </c>
      <c r="D129" s="158">
        <f>SUM(D130:D138)</f>
        <v>5736406.2300000004</v>
      </c>
    </row>
    <row r="130" spans="1:4" x14ac:dyDescent="0.2">
      <c r="A130" s="15">
        <v>1124</v>
      </c>
      <c r="B130" s="37" t="s">
        <v>527</v>
      </c>
      <c r="C130" s="171">
        <v>-6.96</v>
      </c>
      <c r="D130" s="16">
        <v>-3495.45</v>
      </c>
    </row>
    <row r="131" spans="1:4" x14ac:dyDescent="0.2">
      <c r="A131" s="15">
        <v>1124</v>
      </c>
      <c r="B131" s="37" t="s">
        <v>528</v>
      </c>
      <c r="C131" s="171">
        <v>0</v>
      </c>
      <c r="D131" s="16">
        <v>0</v>
      </c>
    </row>
    <row r="132" spans="1:4" x14ac:dyDescent="0.2">
      <c r="A132" s="15">
        <v>1124</v>
      </c>
      <c r="B132" s="37" t="s">
        <v>529</v>
      </c>
      <c r="C132" s="171">
        <v>0</v>
      </c>
      <c r="D132" s="16">
        <v>0</v>
      </c>
    </row>
    <row r="133" spans="1:4" x14ac:dyDescent="0.2">
      <c r="A133" s="15">
        <v>1124</v>
      </c>
      <c r="B133" s="37" t="s">
        <v>530</v>
      </c>
      <c r="C133" s="171">
        <v>-0.27</v>
      </c>
      <c r="D133" s="16">
        <v>3389903.33</v>
      </c>
    </row>
    <row r="134" spans="1:4" x14ac:dyDescent="0.2">
      <c r="A134" s="15">
        <v>1124</v>
      </c>
      <c r="B134" s="37" t="s">
        <v>531</v>
      </c>
      <c r="C134" s="16">
        <v>-0.06</v>
      </c>
      <c r="D134" s="16">
        <v>-0.12</v>
      </c>
    </row>
    <row r="135" spans="1:4" x14ac:dyDescent="0.2">
      <c r="A135" s="15">
        <v>1124</v>
      </c>
      <c r="B135" s="37" t="s">
        <v>532</v>
      </c>
      <c r="C135" s="16">
        <v>81424.13</v>
      </c>
      <c r="D135" s="16">
        <v>-1.53</v>
      </c>
    </row>
    <row r="136" spans="1:4" x14ac:dyDescent="0.2">
      <c r="A136" s="15">
        <v>1122</v>
      </c>
      <c r="B136" s="37" t="s">
        <v>533</v>
      </c>
      <c r="C136" s="16">
        <v>0</v>
      </c>
      <c r="D136" s="16">
        <v>0</v>
      </c>
    </row>
    <row r="137" spans="1:4" x14ac:dyDescent="0.2">
      <c r="A137" s="15">
        <v>1122</v>
      </c>
      <c r="B137" s="37" t="s">
        <v>534</v>
      </c>
      <c r="C137" s="171">
        <v>5170487.07</v>
      </c>
      <c r="D137" s="16">
        <v>0</v>
      </c>
    </row>
    <row r="138" spans="1:4" x14ac:dyDescent="0.2">
      <c r="A138" s="15">
        <v>1122</v>
      </c>
      <c r="B138" s="37" t="s">
        <v>535</v>
      </c>
      <c r="C138" s="16">
        <v>0</v>
      </c>
      <c r="D138" s="16">
        <v>2350000</v>
      </c>
    </row>
    <row r="139" spans="1:4" x14ac:dyDescent="0.2">
      <c r="A139" s="15"/>
      <c r="B139" s="38" t="s">
        <v>536</v>
      </c>
      <c r="C139" s="158">
        <f>C48+C49-C103-C106</f>
        <v>271005745.43000001</v>
      </c>
      <c r="D139" s="158">
        <f>D48+D49-D103-D106</f>
        <v>263014394.09</v>
      </c>
    </row>
    <row r="140" spans="1:4" x14ac:dyDescent="0.2">
      <c r="A140" s="11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31496062992125984" right="0.31496062992125984" top="0.35433070866141736" bottom="0.35433070866141736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42578125" style="19" customWidth="1"/>
    <col min="2" max="2" width="63.140625" style="19" customWidth="1"/>
    <col min="3" max="3" width="17.5703125" style="19" customWidth="1"/>
    <col min="4" max="16384" width="11.42578125" style="19"/>
  </cols>
  <sheetData>
    <row r="1" spans="1:3" s="18" customFormat="1" ht="18" customHeight="1" x14ac:dyDescent="0.25">
      <c r="A1" s="134" t="s">
        <v>593</v>
      </c>
      <c r="B1" s="135"/>
      <c r="C1" s="136"/>
    </row>
    <row r="2" spans="1:3" s="18" customFormat="1" ht="18" customHeight="1" x14ac:dyDescent="0.25">
      <c r="A2" s="137" t="s">
        <v>504</v>
      </c>
      <c r="B2" s="138"/>
      <c r="C2" s="139"/>
    </row>
    <row r="3" spans="1:3" s="18" customFormat="1" ht="18" customHeight="1" x14ac:dyDescent="0.25">
      <c r="A3" s="137" t="s">
        <v>594</v>
      </c>
      <c r="B3" s="138"/>
      <c r="C3" s="139"/>
    </row>
    <row r="4" spans="1:3" s="20" customFormat="1" ht="18" customHeight="1" x14ac:dyDescent="0.2">
      <c r="A4" s="102" t="s">
        <v>505</v>
      </c>
      <c r="B4" s="103"/>
      <c r="C4" s="104"/>
    </row>
    <row r="5" spans="1:3" s="20" customFormat="1" ht="18" customHeight="1" x14ac:dyDescent="0.2">
      <c r="A5" s="140" t="s">
        <v>404</v>
      </c>
      <c r="B5" s="141"/>
      <c r="C5" s="107">
        <v>2025</v>
      </c>
    </row>
    <row r="6" spans="1:3" ht="12" x14ac:dyDescent="0.2">
      <c r="A6" s="109" t="s">
        <v>433</v>
      </c>
      <c r="B6" s="109"/>
      <c r="C6" s="132">
        <v>1151940038.53</v>
      </c>
    </row>
    <row r="7" spans="1:3" ht="12" x14ac:dyDescent="0.2">
      <c r="A7" s="142"/>
      <c r="B7" s="112"/>
      <c r="C7" s="113"/>
    </row>
    <row r="8" spans="1:3" ht="12" x14ac:dyDescent="0.2">
      <c r="A8" s="114" t="s">
        <v>434</v>
      </c>
      <c r="B8" s="114"/>
      <c r="C8" s="116">
        <f>SUM(C9:C14)</f>
        <v>0</v>
      </c>
    </row>
    <row r="9" spans="1:3" ht="12" x14ac:dyDescent="0.2">
      <c r="A9" s="143" t="s">
        <v>435</v>
      </c>
      <c r="B9" s="144" t="s">
        <v>259</v>
      </c>
      <c r="C9" s="94">
        <v>0</v>
      </c>
    </row>
    <row r="10" spans="1:3" ht="12" x14ac:dyDescent="0.2">
      <c r="A10" s="145" t="s">
        <v>436</v>
      </c>
      <c r="B10" s="146" t="s">
        <v>445</v>
      </c>
      <c r="C10" s="94">
        <v>0</v>
      </c>
    </row>
    <row r="11" spans="1:3" ht="24" x14ac:dyDescent="0.2">
      <c r="A11" s="145" t="s">
        <v>437</v>
      </c>
      <c r="B11" s="146" t="s">
        <v>267</v>
      </c>
      <c r="C11" s="94">
        <v>0</v>
      </c>
    </row>
    <row r="12" spans="1:3" ht="12" x14ac:dyDescent="0.2">
      <c r="A12" s="145" t="s">
        <v>438</v>
      </c>
      <c r="B12" s="146" t="s">
        <v>268</v>
      </c>
      <c r="C12" s="94">
        <v>0</v>
      </c>
    </row>
    <row r="13" spans="1:3" ht="12" x14ac:dyDescent="0.2">
      <c r="A13" s="145" t="s">
        <v>439</v>
      </c>
      <c r="B13" s="146" t="s">
        <v>269</v>
      </c>
      <c r="C13" s="94">
        <v>0</v>
      </c>
    </row>
    <row r="14" spans="1:3" ht="12" x14ac:dyDescent="0.2">
      <c r="A14" s="147" t="s">
        <v>440</v>
      </c>
      <c r="B14" s="148" t="s">
        <v>441</v>
      </c>
      <c r="C14" s="94">
        <v>0</v>
      </c>
    </row>
    <row r="15" spans="1:3" ht="12" x14ac:dyDescent="0.2">
      <c r="A15" s="142"/>
      <c r="B15" s="149"/>
      <c r="C15" s="150"/>
    </row>
    <row r="16" spans="1:3" ht="12" x14ac:dyDescent="0.2">
      <c r="A16" s="114" t="s">
        <v>589</v>
      </c>
      <c r="B16" s="112"/>
      <c r="C16" s="116">
        <f>SUM(C17:C19)</f>
        <v>0</v>
      </c>
    </row>
    <row r="17" spans="1:3" ht="12" x14ac:dyDescent="0.2">
      <c r="A17" s="151">
        <v>3.1</v>
      </c>
      <c r="B17" s="146" t="s">
        <v>444</v>
      </c>
      <c r="C17" s="94">
        <v>0</v>
      </c>
    </row>
    <row r="18" spans="1:3" ht="12" x14ac:dyDescent="0.2">
      <c r="A18" s="152">
        <v>3.2</v>
      </c>
      <c r="B18" s="146" t="s">
        <v>442</v>
      </c>
      <c r="C18" s="94">
        <v>0</v>
      </c>
    </row>
    <row r="19" spans="1:3" ht="12" x14ac:dyDescent="0.2">
      <c r="A19" s="152">
        <v>3.3</v>
      </c>
      <c r="B19" s="148" t="s">
        <v>443</v>
      </c>
      <c r="C19" s="153">
        <v>0</v>
      </c>
    </row>
    <row r="20" spans="1:3" ht="12" x14ac:dyDescent="0.2">
      <c r="A20" s="142"/>
      <c r="B20" s="154"/>
      <c r="C20" s="155"/>
    </row>
    <row r="21" spans="1:3" ht="12" x14ac:dyDescent="0.2">
      <c r="A21" s="156" t="s">
        <v>541</v>
      </c>
      <c r="B21" s="156"/>
      <c r="C21" s="132">
        <f>C6+C8-C16</f>
        <v>1151940038.53</v>
      </c>
    </row>
    <row r="23" spans="1:3" x14ac:dyDescent="0.2">
      <c r="A23" s="157" t="s">
        <v>516</v>
      </c>
      <c r="B23" s="133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F5" sqref="F5"/>
    </sheetView>
  </sheetViews>
  <sheetFormatPr baseColWidth="10" defaultColWidth="11.42578125" defaultRowHeight="11.25" x14ac:dyDescent="0.2"/>
  <cols>
    <col min="1" max="1" width="3.5703125" style="19" customWidth="1"/>
    <col min="2" max="2" width="72.85546875" style="19" customWidth="1"/>
    <col min="3" max="3" width="23.7109375" style="19" customWidth="1"/>
    <col min="4" max="16384" width="11.42578125" style="19"/>
  </cols>
  <sheetData>
    <row r="1" spans="1:3" s="21" customFormat="1" ht="18.95" customHeight="1" x14ac:dyDescent="0.25">
      <c r="A1" s="96" t="s">
        <v>593</v>
      </c>
      <c r="B1" s="97"/>
      <c r="C1" s="98"/>
    </row>
    <row r="2" spans="1:3" s="21" customFormat="1" ht="18.95" customHeight="1" x14ac:dyDescent="0.25">
      <c r="A2" s="99" t="s">
        <v>506</v>
      </c>
      <c r="B2" s="100"/>
      <c r="C2" s="101"/>
    </row>
    <row r="3" spans="1:3" s="21" customFormat="1" ht="18.95" customHeight="1" x14ac:dyDescent="0.25">
      <c r="A3" s="99" t="s">
        <v>594</v>
      </c>
      <c r="B3" s="100"/>
      <c r="C3" s="101"/>
    </row>
    <row r="4" spans="1:3" ht="12" x14ac:dyDescent="0.2">
      <c r="A4" s="102" t="s">
        <v>505</v>
      </c>
      <c r="B4" s="103"/>
      <c r="C4" s="104"/>
    </row>
    <row r="5" spans="1:3" ht="22.35" customHeight="1" x14ac:dyDescent="0.2">
      <c r="A5" s="105" t="s">
        <v>404</v>
      </c>
      <c r="B5" s="106"/>
      <c r="C5" s="107">
        <v>2025</v>
      </c>
    </row>
    <row r="6" spans="1:3" ht="12" x14ac:dyDescent="0.2">
      <c r="A6" s="108" t="s">
        <v>446</v>
      </c>
      <c r="B6" s="109"/>
      <c r="C6" s="110">
        <v>1107815135.29</v>
      </c>
    </row>
    <row r="7" spans="1:3" ht="12" x14ac:dyDescent="0.2">
      <c r="A7" s="111"/>
      <c r="B7" s="112"/>
      <c r="C7" s="113"/>
    </row>
    <row r="8" spans="1:3" ht="12" x14ac:dyDescent="0.2">
      <c r="A8" s="114" t="s">
        <v>447</v>
      </c>
      <c r="B8" s="115"/>
      <c r="C8" s="116">
        <f>SUM(C9:C29)</f>
        <v>208520577.53999996</v>
      </c>
    </row>
    <row r="9" spans="1:3" ht="12" x14ac:dyDescent="0.2">
      <c r="A9" s="117">
        <v>2.1</v>
      </c>
      <c r="B9" s="118" t="s">
        <v>287</v>
      </c>
      <c r="C9" s="119">
        <v>0</v>
      </c>
    </row>
    <row r="10" spans="1:3" ht="12" x14ac:dyDescent="0.2">
      <c r="A10" s="117">
        <v>2.2000000000000002</v>
      </c>
      <c r="B10" s="118" t="s">
        <v>284</v>
      </c>
      <c r="C10" s="119">
        <v>0</v>
      </c>
    </row>
    <row r="11" spans="1:3" ht="12" x14ac:dyDescent="0.2">
      <c r="A11" s="120">
        <v>2.2999999999999998</v>
      </c>
      <c r="B11" s="121" t="s">
        <v>156</v>
      </c>
      <c r="C11" s="119">
        <v>4679257.0999999996</v>
      </c>
    </row>
    <row r="12" spans="1:3" ht="12" x14ac:dyDescent="0.2">
      <c r="A12" s="120">
        <v>2.4</v>
      </c>
      <c r="B12" s="121" t="s">
        <v>157</v>
      </c>
      <c r="C12" s="119">
        <v>9274846.2799999993</v>
      </c>
    </row>
    <row r="13" spans="1:3" ht="12" x14ac:dyDescent="0.2">
      <c r="A13" s="120">
        <v>2.5</v>
      </c>
      <c r="B13" s="121" t="s">
        <v>158</v>
      </c>
      <c r="C13" s="119">
        <v>464000</v>
      </c>
    </row>
    <row r="14" spans="1:3" ht="12" x14ac:dyDescent="0.2">
      <c r="A14" s="120">
        <v>2.6</v>
      </c>
      <c r="B14" s="121" t="s">
        <v>159</v>
      </c>
      <c r="C14" s="119">
        <v>23542173.390000001</v>
      </c>
    </row>
    <row r="15" spans="1:3" ht="12" x14ac:dyDescent="0.2">
      <c r="A15" s="120">
        <v>2.7</v>
      </c>
      <c r="B15" s="121" t="s">
        <v>160</v>
      </c>
      <c r="C15" s="119">
        <v>8001836.0499999998</v>
      </c>
    </row>
    <row r="16" spans="1:3" ht="12" x14ac:dyDescent="0.2">
      <c r="A16" s="120">
        <v>2.8</v>
      </c>
      <c r="B16" s="121" t="s">
        <v>161</v>
      </c>
      <c r="C16" s="119">
        <v>18388576.579999998</v>
      </c>
    </row>
    <row r="17" spans="1:3" ht="12" x14ac:dyDescent="0.2">
      <c r="A17" s="120">
        <v>2.9</v>
      </c>
      <c r="B17" s="121" t="s">
        <v>163</v>
      </c>
      <c r="C17" s="119">
        <v>0</v>
      </c>
    </row>
    <row r="18" spans="1:3" ht="12" x14ac:dyDescent="0.2">
      <c r="A18" s="120" t="s">
        <v>448</v>
      </c>
      <c r="B18" s="121" t="s">
        <v>449</v>
      </c>
      <c r="C18" s="119">
        <v>7500000</v>
      </c>
    </row>
    <row r="19" spans="1:3" ht="12" x14ac:dyDescent="0.2">
      <c r="A19" s="120" t="s">
        <v>474</v>
      </c>
      <c r="B19" s="121" t="s">
        <v>165</v>
      </c>
      <c r="C19" s="119">
        <v>2136127.38</v>
      </c>
    </row>
    <row r="20" spans="1:3" ht="12" x14ac:dyDescent="0.2">
      <c r="A20" s="120" t="s">
        <v>475</v>
      </c>
      <c r="B20" s="121" t="s">
        <v>450</v>
      </c>
      <c r="C20" s="119">
        <v>108624680.73999999</v>
      </c>
    </row>
    <row r="21" spans="1:3" ht="12" x14ac:dyDescent="0.2">
      <c r="A21" s="120" t="s">
        <v>476</v>
      </c>
      <c r="B21" s="121" t="s">
        <v>451</v>
      </c>
      <c r="C21" s="119">
        <v>17057109.579999998</v>
      </c>
    </row>
    <row r="22" spans="1:3" ht="12" x14ac:dyDescent="0.2">
      <c r="A22" s="120" t="s">
        <v>477</v>
      </c>
      <c r="B22" s="121" t="s">
        <v>452</v>
      </c>
      <c r="C22" s="119">
        <v>0</v>
      </c>
    </row>
    <row r="23" spans="1:3" ht="12" x14ac:dyDescent="0.2">
      <c r="A23" s="120" t="s">
        <v>453</v>
      </c>
      <c r="B23" s="121" t="s">
        <v>454</v>
      </c>
      <c r="C23" s="119">
        <v>0</v>
      </c>
    </row>
    <row r="24" spans="1:3" ht="12" x14ac:dyDescent="0.2">
      <c r="A24" s="120" t="s">
        <v>455</v>
      </c>
      <c r="B24" s="121" t="s">
        <v>456</v>
      </c>
      <c r="C24" s="119">
        <v>0</v>
      </c>
    </row>
    <row r="25" spans="1:3" ht="12" x14ac:dyDescent="0.2">
      <c r="A25" s="120" t="s">
        <v>457</v>
      </c>
      <c r="B25" s="121" t="s">
        <v>458</v>
      </c>
      <c r="C25" s="119">
        <v>0</v>
      </c>
    </row>
    <row r="26" spans="1:3" ht="12" x14ac:dyDescent="0.2">
      <c r="A26" s="120" t="s">
        <v>459</v>
      </c>
      <c r="B26" s="121" t="s">
        <v>460</v>
      </c>
      <c r="C26" s="119">
        <v>0</v>
      </c>
    </row>
    <row r="27" spans="1:3" ht="12" x14ac:dyDescent="0.2">
      <c r="A27" s="120" t="s">
        <v>461</v>
      </c>
      <c r="B27" s="121" t="s">
        <v>462</v>
      </c>
      <c r="C27" s="119">
        <v>8851970.4399999995</v>
      </c>
    </row>
    <row r="28" spans="1:3" ht="12" x14ac:dyDescent="0.2">
      <c r="A28" s="120" t="s">
        <v>463</v>
      </c>
      <c r="B28" s="121" t="s">
        <v>464</v>
      </c>
      <c r="C28" s="119">
        <v>0</v>
      </c>
    </row>
    <row r="29" spans="1:3" ht="12" x14ac:dyDescent="0.2">
      <c r="A29" s="120" t="s">
        <v>465</v>
      </c>
      <c r="B29" s="118" t="s">
        <v>466</v>
      </c>
      <c r="C29" s="119">
        <v>0</v>
      </c>
    </row>
    <row r="30" spans="1:3" ht="12" x14ac:dyDescent="0.2">
      <c r="A30" s="122"/>
      <c r="B30" s="123"/>
      <c r="C30" s="124"/>
    </row>
    <row r="31" spans="1:3" ht="12" x14ac:dyDescent="0.2">
      <c r="A31" s="125" t="s">
        <v>467</v>
      </c>
      <c r="B31" s="126"/>
      <c r="C31" s="127">
        <f>SUM(C32:C38)</f>
        <v>88565397.580000013</v>
      </c>
    </row>
    <row r="32" spans="1:3" ht="24" x14ac:dyDescent="0.2">
      <c r="A32" s="120" t="s">
        <v>468</v>
      </c>
      <c r="B32" s="121" t="s">
        <v>356</v>
      </c>
      <c r="C32" s="119">
        <v>54344006.880000003</v>
      </c>
    </row>
    <row r="33" spans="1:3" ht="12" x14ac:dyDescent="0.2">
      <c r="A33" s="120" t="s">
        <v>469</v>
      </c>
      <c r="B33" s="121" t="s">
        <v>40</v>
      </c>
      <c r="C33" s="119">
        <v>0</v>
      </c>
    </row>
    <row r="34" spans="1:3" ht="12" x14ac:dyDescent="0.2">
      <c r="A34" s="120" t="s">
        <v>470</v>
      </c>
      <c r="B34" s="121" t="s">
        <v>366</v>
      </c>
      <c r="C34" s="119">
        <v>0</v>
      </c>
    </row>
    <row r="35" spans="1:3" ht="12" x14ac:dyDescent="0.2">
      <c r="A35" s="120" t="s">
        <v>471</v>
      </c>
      <c r="B35" s="121" t="s">
        <v>372</v>
      </c>
      <c r="C35" s="119">
        <v>0</v>
      </c>
    </row>
    <row r="36" spans="1:3" ht="12" x14ac:dyDescent="0.2">
      <c r="A36" s="120" t="s">
        <v>472</v>
      </c>
      <c r="B36" s="121" t="s">
        <v>380</v>
      </c>
      <c r="C36" s="119">
        <v>34221390.700000003</v>
      </c>
    </row>
    <row r="37" spans="1:3" ht="12" x14ac:dyDescent="0.2">
      <c r="A37" s="120" t="s">
        <v>543</v>
      </c>
      <c r="B37" s="121" t="s">
        <v>590</v>
      </c>
      <c r="C37" s="119">
        <v>0</v>
      </c>
    </row>
    <row r="38" spans="1:3" ht="12" x14ac:dyDescent="0.2">
      <c r="A38" s="120" t="s">
        <v>544</v>
      </c>
      <c r="B38" s="118" t="s">
        <v>473</v>
      </c>
      <c r="C38" s="128">
        <v>0</v>
      </c>
    </row>
    <row r="39" spans="1:3" ht="12" x14ac:dyDescent="0.2">
      <c r="A39" s="111"/>
      <c r="B39" s="129"/>
      <c r="C39" s="130"/>
    </row>
    <row r="40" spans="1:3" ht="12" x14ac:dyDescent="0.2">
      <c r="A40" s="131" t="s">
        <v>542</v>
      </c>
      <c r="B40" s="109"/>
      <c r="C40" s="132">
        <f>C6-C8+C31</f>
        <v>987859955.33000004</v>
      </c>
    </row>
    <row r="42" spans="1:3" x14ac:dyDescent="0.2">
      <c r="A42" s="133" t="s">
        <v>516</v>
      </c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35433070866141736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="78" workbookViewId="0">
      <selection activeCell="H16" sqref="H16"/>
    </sheetView>
  </sheetViews>
  <sheetFormatPr baseColWidth="10" defaultColWidth="9.140625" defaultRowHeight="12" x14ac:dyDescent="0.2"/>
  <cols>
    <col min="1" max="1" width="7.5703125" style="73" customWidth="1"/>
    <col min="2" max="2" width="63.5703125" style="73" customWidth="1"/>
    <col min="3" max="3" width="14.28515625" style="73" customWidth="1"/>
    <col min="4" max="4" width="14.5703125" style="73" customWidth="1"/>
    <col min="5" max="5" width="15.85546875" style="73" customWidth="1"/>
    <col min="6" max="6" width="12.28515625" style="73" customWidth="1"/>
    <col min="7" max="7" width="15.85546875" style="73" customWidth="1"/>
    <col min="8" max="8" width="12.42578125" style="73" customWidth="1"/>
    <col min="9" max="16384" width="9.140625" style="73"/>
  </cols>
  <sheetData>
    <row r="1" spans="1:8" ht="18.95" customHeight="1" x14ac:dyDescent="0.2">
      <c r="A1" s="69" t="s">
        <v>593</v>
      </c>
      <c r="B1" s="70"/>
      <c r="C1" s="70"/>
      <c r="D1" s="70"/>
      <c r="E1" s="70"/>
      <c r="F1" s="70"/>
      <c r="G1" s="71" t="s">
        <v>496</v>
      </c>
      <c r="H1" s="72">
        <v>2025</v>
      </c>
    </row>
    <row r="2" spans="1:8" ht="18.95" customHeight="1" x14ac:dyDescent="0.2">
      <c r="A2" s="69" t="s">
        <v>507</v>
      </c>
      <c r="B2" s="70"/>
      <c r="C2" s="70"/>
      <c r="D2" s="70"/>
      <c r="E2" s="70"/>
      <c r="F2" s="70"/>
      <c r="G2" s="71" t="s">
        <v>497</v>
      </c>
      <c r="H2" s="72" t="s">
        <v>499</v>
      </c>
    </row>
    <row r="3" spans="1:8" ht="18.95" customHeight="1" x14ac:dyDescent="0.2">
      <c r="A3" s="74" t="s">
        <v>594</v>
      </c>
      <c r="B3" s="75"/>
      <c r="C3" s="75"/>
      <c r="D3" s="75"/>
      <c r="E3" s="75"/>
      <c r="F3" s="75"/>
      <c r="G3" s="71" t="s">
        <v>498</v>
      </c>
      <c r="H3" s="72">
        <v>4</v>
      </c>
    </row>
    <row r="4" spans="1:8" x14ac:dyDescent="0.2">
      <c r="A4" s="74" t="str">
        <f>'Notas a los Edos Financieros'!A4</f>
        <v>(Cifras en Pesos)</v>
      </c>
      <c r="B4" s="75"/>
      <c r="C4" s="75"/>
      <c r="D4" s="75"/>
      <c r="E4" s="75"/>
      <c r="F4" s="75"/>
      <c r="G4" s="76"/>
      <c r="H4" s="76"/>
    </row>
    <row r="5" spans="1:8" x14ac:dyDescent="0.2">
      <c r="A5" s="77" t="s">
        <v>114</v>
      </c>
      <c r="B5" s="78"/>
      <c r="C5" s="78"/>
      <c r="D5" s="78"/>
      <c r="E5" s="78"/>
      <c r="F5" s="78"/>
      <c r="G5" s="78"/>
      <c r="H5" s="78"/>
    </row>
    <row r="7" spans="1:8" x14ac:dyDescent="0.2">
      <c r="A7" s="79" t="s">
        <v>86</v>
      </c>
      <c r="B7" s="79" t="s">
        <v>404</v>
      </c>
      <c r="C7" s="79" t="s">
        <v>110</v>
      </c>
      <c r="D7" s="79" t="s">
        <v>405</v>
      </c>
      <c r="E7" s="79" t="s">
        <v>406</v>
      </c>
      <c r="F7" s="79" t="s">
        <v>109</v>
      </c>
      <c r="G7" s="79" t="s">
        <v>79</v>
      </c>
      <c r="H7" s="79" t="s">
        <v>111</v>
      </c>
    </row>
    <row r="8" spans="1:8" s="81" customFormat="1" x14ac:dyDescent="0.2">
      <c r="A8" s="80">
        <v>7000</v>
      </c>
      <c r="B8" s="81" t="s">
        <v>80</v>
      </c>
    </row>
    <row r="9" spans="1:8" x14ac:dyDescent="0.2">
      <c r="A9" s="73">
        <v>7110</v>
      </c>
      <c r="B9" s="73" t="s">
        <v>79</v>
      </c>
      <c r="C9" s="83">
        <v>0</v>
      </c>
      <c r="D9" s="83">
        <v>0</v>
      </c>
      <c r="E9" s="83">
        <v>0</v>
      </c>
      <c r="F9" s="83">
        <f>C9+D9+E9</f>
        <v>0</v>
      </c>
      <c r="G9" s="83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0),"","SIN INFORMACIÓN QUE REVELAR")</f>
        <v/>
      </c>
    </row>
    <row r="10" spans="1:8" x14ac:dyDescent="0.2">
      <c r="A10" s="73">
        <v>7120</v>
      </c>
      <c r="B10" s="73" t="s">
        <v>78</v>
      </c>
      <c r="C10" s="83">
        <v>0</v>
      </c>
      <c r="D10" s="83">
        <v>0</v>
      </c>
      <c r="E10" s="83">
        <v>0</v>
      </c>
      <c r="F10" s="83">
        <f t="shared" ref="F10:F33" si="0">C10+D10+E10</f>
        <v>0</v>
      </c>
      <c r="G10" s="83"/>
    </row>
    <row r="11" spans="1:8" x14ac:dyDescent="0.2">
      <c r="A11" s="73">
        <v>7130</v>
      </c>
      <c r="B11" s="73" t="s">
        <v>77</v>
      </c>
      <c r="C11" s="83">
        <v>0</v>
      </c>
      <c r="D11" s="83">
        <v>0</v>
      </c>
      <c r="E11" s="83">
        <v>0</v>
      </c>
      <c r="F11" s="83">
        <f t="shared" si="0"/>
        <v>0</v>
      </c>
      <c r="G11" s="83"/>
    </row>
    <row r="12" spans="1:8" x14ac:dyDescent="0.2">
      <c r="A12" s="73">
        <v>7140</v>
      </c>
      <c r="B12" s="73" t="s">
        <v>76</v>
      </c>
      <c r="C12" s="83">
        <v>0</v>
      </c>
      <c r="D12" s="83">
        <v>0</v>
      </c>
      <c r="E12" s="83">
        <v>0</v>
      </c>
      <c r="F12" s="83">
        <f t="shared" si="0"/>
        <v>0</v>
      </c>
      <c r="G12" s="83"/>
    </row>
    <row r="13" spans="1:8" x14ac:dyDescent="0.2">
      <c r="A13" s="73">
        <v>7150</v>
      </c>
      <c r="B13" s="73" t="s">
        <v>75</v>
      </c>
      <c r="C13" s="83">
        <v>0</v>
      </c>
      <c r="D13" s="83">
        <v>0</v>
      </c>
      <c r="E13" s="83">
        <v>0</v>
      </c>
      <c r="F13" s="83">
        <f t="shared" si="0"/>
        <v>0</v>
      </c>
      <c r="G13" s="83"/>
    </row>
    <row r="14" spans="1:8" x14ac:dyDescent="0.2">
      <c r="A14" s="73">
        <v>7160</v>
      </c>
      <c r="B14" s="73" t="s">
        <v>74</v>
      </c>
      <c r="C14" s="83">
        <v>0</v>
      </c>
      <c r="D14" s="83">
        <v>0</v>
      </c>
      <c r="E14" s="83">
        <v>0</v>
      </c>
      <c r="F14" s="83">
        <f t="shared" si="0"/>
        <v>0</v>
      </c>
      <c r="G14" s="83"/>
    </row>
    <row r="15" spans="1:8" x14ac:dyDescent="0.2">
      <c r="A15" s="73">
        <v>7210</v>
      </c>
      <c r="B15" s="73" t="s">
        <v>73</v>
      </c>
      <c r="C15" s="83">
        <v>0</v>
      </c>
      <c r="D15" s="83">
        <v>0</v>
      </c>
      <c r="E15" s="83">
        <v>0</v>
      </c>
      <c r="F15" s="83">
        <f t="shared" si="0"/>
        <v>0</v>
      </c>
      <c r="G15" s="83"/>
    </row>
    <row r="16" spans="1:8" x14ac:dyDescent="0.2">
      <c r="A16" s="73">
        <v>7220</v>
      </c>
      <c r="B16" s="73" t="s">
        <v>72</v>
      </c>
      <c r="C16" s="83">
        <v>0</v>
      </c>
      <c r="D16" s="83">
        <v>0</v>
      </c>
      <c r="E16" s="83">
        <v>0</v>
      </c>
      <c r="F16" s="83">
        <f t="shared" si="0"/>
        <v>0</v>
      </c>
      <c r="G16" s="83"/>
    </row>
    <row r="17" spans="1:7" x14ac:dyDescent="0.2">
      <c r="A17" s="73">
        <v>7230</v>
      </c>
      <c r="B17" s="73" t="s">
        <v>71</v>
      </c>
      <c r="C17" s="83">
        <v>0</v>
      </c>
      <c r="D17" s="83">
        <v>0</v>
      </c>
      <c r="E17" s="83">
        <v>0</v>
      </c>
      <c r="F17" s="83">
        <f t="shared" si="0"/>
        <v>0</v>
      </c>
      <c r="G17" s="83"/>
    </row>
    <row r="18" spans="1:7" x14ac:dyDescent="0.2">
      <c r="A18" s="73">
        <v>7240</v>
      </c>
      <c r="B18" s="73" t="s">
        <v>70</v>
      </c>
      <c r="C18" s="83">
        <v>0</v>
      </c>
      <c r="D18" s="83">
        <v>0</v>
      </c>
      <c r="E18" s="83">
        <v>0</v>
      </c>
      <c r="F18" s="83">
        <f t="shared" si="0"/>
        <v>0</v>
      </c>
      <c r="G18" s="83"/>
    </row>
    <row r="19" spans="1:7" x14ac:dyDescent="0.2">
      <c r="A19" s="73">
        <v>7250</v>
      </c>
      <c r="B19" s="73" t="s">
        <v>69</v>
      </c>
      <c r="C19" s="83">
        <v>0</v>
      </c>
      <c r="D19" s="83">
        <v>0</v>
      </c>
      <c r="E19" s="83">
        <v>0</v>
      </c>
      <c r="F19" s="83">
        <f t="shared" si="0"/>
        <v>0</v>
      </c>
      <c r="G19" s="83"/>
    </row>
    <row r="20" spans="1:7" x14ac:dyDescent="0.2">
      <c r="A20" s="73">
        <v>7260</v>
      </c>
      <c r="B20" s="73" t="s">
        <v>68</v>
      </c>
      <c r="C20" s="83">
        <v>0</v>
      </c>
      <c r="D20" s="83">
        <v>0</v>
      </c>
      <c r="E20" s="83">
        <v>0</v>
      </c>
      <c r="F20" s="83">
        <f t="shared" si="0"/>
        <v>0</v>
      </c>
      <c r="G20" s="83"/>
    </row>
    <row r="21" spans="1:7" x14ac:dyDescent="0.2">
      <c r="A21" s="73">
        <v>7310</v>
      </c>
      <c r="B21" s="73" t="s">
        <v>67</v>
      </c>
      <c r="C21" s="83">
        <v>0</v>
      </c>
      <c r="D21" s="83">
        <v>0</v>
      </c>
      <c r="E21" s="83">
        <v>0</v>
      </c>
      <c r="F21" s="83">
        <f t="shared" si="0"/>
        <v>0</v>
      </c>
      <c r="G21" s="83"/>
    </row>
    <row r="22" spans="1:7" x14ac:dyDescent="0.2">
      <c r="A22" s="73">
        <v>7320</v>
      </c>
      <c r="B22" s="73" t="s">
        <v>66</v>
      </c>
      <c r="C22" s="83">
        <v>0</v>
      </c>
      <c r="D22" s="83">
        <v>0</v>
      </c>
      <c r="E22" s="83">
        <v>0</v>
      </c>
      <c r="F22" s="83">
        <f t="shared" si="0"/>
        <v>0</v>
      </c>
      <c r="G22" s="83"/>
    </row>
    <row r="23" spans="1:7" x14ac:dyDescent="0.2">
      <c r="A23" s="73">
        <v>7330</v>
      </c>
      <c r="B23" s="73" t="s">
        <v>65</v>
      </c>
      <c r="C23" s="83">
        <v>0</v>
      </c>
      <c r="D23" s="83">
        <v>0</v>
      </c>
      <c r="E23" s="83">
        <v>0</v>
      </c>
      <c r="F23" s="83">
        <f t="shared" si="0"/>
        <v>0</v>
      </c>
      <c r="G23" s="83"/>
    </row>
    <row r="24" spans="1:7" x14ac:dyDescent="0.2">
      <c r="A24" s="73">
        <v>7340</v>
      </c>
      <c r="B24" s="73" t="s">
        <v>64</v>
      </c>
      <c r="C24" s="83">
        <v>0</v>
      </c>
      <c r="D24" s="83">
        <v>0</v>
      </c>
      <c r="E24" s="83">
        <v>0</v>
      </c>
      <c r="F24" s="83">
        <f t="shared" si="0"/>
        <v>0</v>
      </c>
      <c r="G24" s="83"/>
    </row>
    <row r="25" spans="1:7" x14ac:dyDescent="0.2">
      <c r="A25" s="73">
        <v>7350</v>
      </c>
      <c r="B25" s="73" t="s">
        <v>63</v>
      </c>
      <c r="C25" s="83">
        <v>0</v>
      </c>
      <c r="D25" s="83">
        <v>0</v>
      </c>
      <c r="E25" s="83">
        <v>0</v>
      </c>
      <c r="F25" s="83">
        <f t="shared" si="0"/>
        <v>0</v>
      </c>
      <c r="G25" s="83"/>
    </row>
    <row r="26" spans="1:7" x14ac:dyDescent="0.2">
      <c r="A26" s="73">
        <v>7360</v>
      </c>
      <c r="B26" s="73" t="s">
        <v>62</v>
      </c>
      <c r="C26" s="83">
        <v>0</v>
      </c>
      <c r="D26" s="83">
        <v>0</v>
      </c>
      <c r="E26" s="83">
        <v>0</v>
      </c>
      <c r="F26" s="83">
        <f t="shared" si="0"/>
        <v>0</v>
      </c>
      <c r="G26" s="83"/>
    </row>
    <row r="27" spans="1:7" x14ac:dyDescent="0.2">
      <c r="A27" s="73">
        <v>7410</v>
      </c>
      <c r="B27" s="73" t="s">
        <v>61</v>
      </c>
      <c r="C27" s="83">
        <v>2849245.68</v>
      </c>
      <c r="D27" s="83">
        <v>0</v>
      </c>
      <c r="E27" s="83">
        <v>0</v>
      </c>
      <c r="F27" s="83">
        <f t="shared" si="0"/>
        <v>2849245.68</v>
      </c>
      <c r="G27" s="83"/>
    </row>
    <row r="28" spans="1:7" x14ac:dyDescent="0.2">
      <c r="A28" s="73">
        <v>7420</v>
      </c>
      <c r="B28" s="73" t="s">
        <v>60</v>
      </c>
      <c r="C28" s="83">
        <v>-2849245.68</v>
      </c>
      <c r="D28" s="83">
        <v>0</v>
      </c>
      <c r="E28" s="83">
        <v>0</v>
      </c>
      <c r="F28" s="83">
        <f t="shared" si="0"/>
        <v>-2849245.68</v>
      </c>
      <c r="G28" s="83"/>
    </row>
    <row r="29" spans="1:7" x14ac:dyDescent="0.2">
      <c r="A29" s="73">
        <v>7510</v>
      </c>
      <c r="B29" s="73" t="s">
        <v>59</v>
      </c>
      <c r="C29" s="83">
        <v>0</v>
      </c>
      <c r="D29" s="83">
        <v>0</v>
      </c>
      <c r="E29" s="83">
        <v>0</v>
      </c>
      <c r="F29" s="83">
        <f t="shared" si="0"/>
        <v>0</v>
      </c>
      <c r="G29" s="83"/>
    </row>
    <row r="30" spans="1:7" x14ac:dyDescent="0.2">
      <c r="A30" s="73">
        <v>7520</v>
      </c>
      <c r="B30" s="73" t="s">
        <v>58</v>
      </c>
      <c r="C30" s="83">
        <v>0</v>
      </c>
      <c r="D30" s="83">
        <v>0</v>
      </c>
      <c r="E30" s="83">
        <v>0</v>
      </c>
      <c r="F30" s="83">
        <f t="shared" si="0"/>
        <v>0</v>
      </c>
      <c r="G30" s="83"/>
    </row>
    <row r="31" spans="1:7" x14ac:dyDescent="0.2">
      <c r="A31" s="73">
        <v>7610</v>
      </c>
      <c r="B31" s="73" t="s">
        <v>57</v>
      </c>
      <c r="C31" s="83">
        <v>0</v>
      </c>
      <c r="D31" s="83">
        <v>0</v>
      </c>
      <c r="E31" s="83">
        <v>0</v>
      </c>
      <c r="F31" s="83">
        <f t="shared" si="0"/>
        <v>0</v>
      </c>
      <c r="G31" s="83"/>
    </row>
    <row r="32" spans="1:7" x14ac:dyDescent="0.2">
      <c r="A32" s="73">
        <v>7620</v>
      </c>
      <c r="B32" s="73" t="s">
        <v>56</v>
      </c>
      <c r="C32" s="83">
        <v>0</v>
      </c>
      <c r="D32" s="83">
        <v>0</v>
      </c>
      <c r="E32" s="83">
        <v>0</v>
      </c>
      <c r="F32" s="83">
        <f t="shared" si="0"/>
        <v>0</v>
      </c>
      <c r="G32" s="83"/>
    </row>
    <row r="33" spans="1:7" x14ac:dyDescent="0.2">
      <c r="A33" s="73">
        <v>7630</v>
      </c>
      <c r="B33" s="73" t="s">
        <v>55</v>
      </c>
      <c r="C33" s="83">
        <v>0</v>
      </c>
      <c r="D33" s="83">
        <v>0</v>
      </c>
      <c r="E33" s="83">
        <v>0</v>
      </c>
      <c r="F33" s="83">
        <f t="shared" si="0"/>
        <v>0</v>
      </c>
      <c r="G33" s="83"/>
    </row>
    <row r="34" spans="1:7" x14ac:dyDescent="0.2">
      <c r="A34" s="73">
        <v>7640</v>
      </c>
      <c r="B34" s="73" t="s">
        <v>54</v>
      </c>
      <c r="C34" s="83">
        <v>0</v>
      </c>
      <c r="D34" s="83">
        <v>0</v>
      </c>
      <c r="E34" s="83">
        <v>0</v>
      </c>
      <c r="F34" s="83">
        <f t="shared" ref="F34" si="1">C34+D34+E34</f>
        <v>0</v>
      </c>
      <c r="G34" s="83"/>
    </row>
    <row r="35" spans="1:7" x14ac:dyDescent="0.2">
      <c r="C35" s="82"/>
      <c r="D35" s="82"/>
      <c r="E35" s="82"/>
      <c r="F35" s="82"/>
    </row>
    <row r="36" spans="1:7" s="81" customFormat="1" x14ac:dyDescent="0.2">
      <c r="A36" s="80">
        <v>8000</v>
      </c>
      <c r="B36" s="81" t="s">
        <v>53</v>
      </c>
    </row>
    <row r="37" spans="1:7" x14ac:dyDescent="0.2">
      <c r="C37" s="83"/>
      <c r="D37" s="83"/>
      <c r="E37" s="83"/>
      <c r="F37" s="83"/>
    </row>
    <row r="38" spans="1:7" x14ac:dyDescent="0.2">
      <c r="B38" s="84" t="s">
        <v>545</v>
      </c>
      <c r="C38" s="84"/>
      <c r="D38" s="83"/>
      <c r="E38" s="83"/>
      <c r="F38" s="83"/>
    </row>
    <row r="39" spans="1:7" x14ac:dyDescent="0.2">
      <c r="B39" s="85" t="s">
        <v>404</v>
      </c>
      <c r="C39" s="86">
        <f>H1</f>
        <v>2025</v>
      </c>
      <c r="D39" s="83"/>
      <c r="E39" s="83"/>
      <c r="F39" s="83"/>
    </row>
    <row r="40" spans="1:7" x14ac:dyDescent="0.2">
      <c r="A40" s="73">
        <v>8110</v>
      </c>
      <c r="B40" s="87" t="s">
        <v>52</v>
      </c>
      <c r="C40" s="94">
        <v>0</v>
      </c>
      <c r="D40" s="83"/>
      <c r="E40" s="83"/>
      <c r="F40" s="83"/>
    </row>
    <row r="41" spans="1:7" x14ac:dyDescent="0.2">
      <c r="A41" s="73">
        <v>8120</v>
      </c>
      <c r="B41" s="87" t="s">
        <v>51</v>
      </c>
      <c r="C41" s="94">
        <v>0</v>
      </c>
      <c r="D41" s="83"/>
      <c r="E41" s="83"/>
      <c r="F41" s="83"/>
    </row>
    <row r="42" spans="1:7" x14ac:dyDescent="0.2">
      <c r="A42" s="73">
        <v>8130</v>
      </c>
      <c r="B42" s="87" t="s">
        <v>50</v>
      </c>
      <c r="C42" s="94">
        <v>0</v>
      </c>
      <c r="D42" s="83"/>
      <c r="E42" s="83"/>
      <c r="F42" s="83"/>
    </row>
    <row r="43" spans="1:7" x14ac:dyDescent="0.2">
      <c r="A43" s="73">
        <v>8140</v>
      </c>
      <c r="B43" s="87" t="s">
        <v>49</v>
      </c>
      <c r="C43" s="94">
        <v>0</v>
      </c>
      <c r="D43" s="83"/>
      <c r="E43" s="83"/>
      <c r="F43" s="83"/>
    </row>
    <row r="44" spans="1:7" x14ac:dyDescent="0.2">
      <c r="A44" s="73">
        <v>8150</v>
      </c>
      <c r="B44" s="87" t="s">
        <v>48</v>
      </c>
      <c r="C44" s="94">
        <v>0</v>
      </c>
      <c r="D44" s="83"/>
      <c r="E44" s="83"/>
      <c r="F44" s="83"/>
    </row>
    <row r="45" spans="1:7" x14ac:dyDescent="0.2">
      <c r="B45" s="88"/>
      <c r="C45" s="89"/>
      <c r="D45" s="83"/>
      <c r="E45" s="83"/>
      <c r="F45" s="83"/>
    </row>
    <row r="46" spans="1:7" x14ac:dyDescent="0.2">
      <c r="B46" s="90"/>
      <c r="C46" s="91"/>
      <c r="D46" s="83"/>
      <c r="E46" s="83"/>
      <c r="F46" s="83"/>
    </row>
    <row r="47" spans="1:7" x14ac:dyDescent="0.2">
      <c r="B47" s="84" t="s">
        <v>546</v>
      </c>
      <c r="C47" s="84"/>
    </row>
    <row r="48" spans="1:7" x14ac:dyDescent="0.2">
      <c r="B48" s="92" t="s">
        <v>404</v>
      </c>
      <c r="C48" s="86">
        <f>H1</f>
        <v>2025</v>
      </c>
    </row>
    <row r="49" spans="1:3" x14ac:dyDescent="0.2">
      <c r="A49" s="73">
        <v>8210</v>
      </c>
      <c r="B49" s="87" t="s">
        <v>47</v>
      </c>
      <c r="C49" s="95">
        <v>0</v>
      </c>
    </row>
    <row r="50" spans="1:3" x14ac:dyDescent="0.2">
      <c r="A50" s="73">
        <v>8220</v>
      </c>
      <c r="B50" s="87" t="s">
        <v>46</v>
      </c>
      <c r="C50" s="95">
        <v>0</v>
      </c>
    </row>
    <row r="51" spans="1:3" x14ac:dyDescent="0.2">
      <c r="A51" s="73">
        <v>8230</v>
      </c>
      <c r="B51" s="87" t="s">
        <v>591</v>
      </c>
      <c r="C51" s="95">
        <v>0</v>
      </c>
    </row>
    <row r="52" spans="1:3" x14ac:dyDescent="0.2">
      <c r="A52" s="73">
        <v>8240</v>
      </c>
      <c r="B52" s="87" t="s">
        <v>45</v>
      </c>
      <c r="C52" s="95">
        <v>0</v>
      </c>
    </row>
    <row r="53" spans="1:3" x14ac:dyDescent="0.2">
      <c r="A53" s="73">
        <v>8250</v>
      </c>
      <c r="B53" s="87" t="s">
        <v>44</v>
      </c>
      <c r="C53" s="95">
        <v>0</v>
      </c>
    </row>
    <row r="54" spans="1:3" x14ac:dyDescent="0.2">
      <c r="A54" s="73">
        <v>8260</v>
      </c>
      <c r="B54" s="87" t="s">
        <v>43</v>
      </c>
      <c r="C54" s="95">
        <v>0</v>
      </c>
    </row>
    <row r="55" spans="1:3" x14ac:dyDescent="0.2">
      <c r="A55" s="73">
        <v>8270</v>
      </c>
      <c r="B55" s="87" t="s">
        <v>42</v>
      </c>
      <c r="C55" s="95">
        <v>0</v>
      </c>
    </row>
    <row r="57" spans="1:3" x14ac:dyDescent="0.2">
      <c r="B57" s="93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7:C47"/>
    <mergeCell ref="A1:F1"/>
    <mergeCell ref="A2:F2"/>
    <mergeCell ref="A3:F3"/>
    <mergeCell ref="B38:C38"/>
    <mergeCell ref="A4:F4"/>
  </mergeCells>
  <pageMargins left="0.31496062992125984" right="0.31496062992125984" top="0.35433070866141736" bottom="0.35433070866141736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2026-02-20T19:34:08Z</cp:lastPrinted>
  <dcterms:created xsi:type="dcterms:W3CDTF">2012-12-11T20:36:24Z</dcterms:created>
  <dcterms:modified xsi:type="dcterms:W3CDTF">2026-02-20T19:34:28Z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